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0740" activeTab="0"/>
  </bookViews>
  <sheets>
    <sheet name="стр.1" sheetId="1" r:id="rId1"/>
  </sheets>
  <definedNames>
    <definedName name="_xlnm.Print_Area" localSheetId="0">'стр.1'!$A$1:$I$241</definedName>
  </definedNames>
  <calcPr fullCalcOnLoad="1" refMode="R1C1"/>
</workbook>
</file>

<file path=xl/sharedStrings.xml><?xml version="1.0" encoding="utf-8"?>
<sst xmlns="http://schemas.openxmlformats.org/spreadsheetml/2006/main" count="808" uniqueCount="236">
  <si>
    <t>ОТЧЕТ</t>
  </si>
  <si>
    <t>Юридический адрес</t>
  </si>
  <si>
    <t>Телефон (факс)</t>
  </si>
  <si>
    <t>Адрес электронной почты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</si>
  <si>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</si>
  <si>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</si>
  <si>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</si>
  <si>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</si>
  <si>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</si>
  <si>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</si>
  <si>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</si>
  <si>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</si>
  <si>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</si>
  <si>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</si>
  <si>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</si>
  <si>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</si>
  <si>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</si>
  <si>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</si>
  <si>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</si>
  <si>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</si>
  <si>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</si>
  <si>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Код
строки</t>
  </si>
  <si>
    <t>№ п/п</t>
  </si>
  <si>
    <t>Ед. измерения</t>
  </si>
  <si>
    <t>тыс. руб.</t>
  </si>
  <si>
    <t>чел.</t>
  </si>
  <si>
    <t>ед.</t>
  </si>
  <si>
    <t>1.1.</t>
  </si>
  <si>
    <t>1.2.</t>
  </si>
  <si>
    <t>2.1.</t>
  </si>
  <si>
    <t>6.1.</t>
  </si>
  <si>
    <t>7.1.</t>
  </si>
  <si>
    <t>1.1.1.</t>
  </si>
  <si>
    <t>1.1.2.</t>
  </si>
  <si>
    <t>УТВЕРЖДАЮ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</si>
  <si>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</si>
  <si>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</si>
  <si>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</si>
  <si>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</si>
  <si>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</si>
  <si>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</si>
  <si>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</si>
  <si>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</si>
  <si>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</si>
  <si>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</si>
  <si>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</si>
  <si>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</si>
  <si>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</si>
  <si>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</si>
  <si>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4.4.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</si>
  <si>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</si>
  <si>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</si>
  <si>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</si>
  <si>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</si>
  <si>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</si>
  <si>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</si>
  <si>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</si>
  <si>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Среднесписочная численность работников, чел.</t>
  </si>
  <si>
    <t>Штатная численность, ед.</t>
  </si>
  <si>
    <t>на начало года</t>
  </si>
  <si>
    <t>на конец года</t>
  </si>
  <si>
    <t>Информация о численности и заработной плате работников  учреждения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</si>
  <si>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</si>
  <si>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</si>
  <si>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</si>
  <si>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</si>
  <si>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из них:</t>
  </si>
  <si>
    <t>по выданным авансам на прочие услуги</t>
  </si>
  <si>
    <t xml:space="preserve">материальных ценностей </t>
  </si>
  <si>
    <t>по выданным авансам на услуги по содержанию имущества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</si>
  <si>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</si>
  <si>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</si>
  <si>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</si>
  <si>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</si>
  <si>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по оплате услуг по содержанию имущества</t>
  </si>
  <si>
    <t>по платежам в бюджет</t>
  </si>
  <si>
    <t>Поступления,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</si>
  <si>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</si>
  <si>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</si>
  <si>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</si>
  <si>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</si>
  <si>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</si>
  <si>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</si>
  <si>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</si>
  <si>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</si>
  <si>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</si>
  <si>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</si>
  <si>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</si>
  <si>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Исполнитель</t>
  </si>
  <si>
    <t>Количество обоснованных жалоб потребителей</t>
  </si>
  <si>
    <t>основных средств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</si>
  <si>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</si>
  <si>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</si>
  <si>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</si>
  <si>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</si>
  <si>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Выплаты за счет средств краевого бюджета, всего:</t>
  </si>
  <si>
    <t>в том числе по видам поступлений: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</si>
  <si>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</si>
  <si>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</si>
  <si>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</si>
  <si>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</si>
  <si>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Выплаты за счет приносящей доход деятельности, всего:</t>
  </si>
  <si>
    <t>Расчеты по суммам поступлений в доход краевого бюджета</t>
  </si>
  <si>
    <t>предшествующий год</t>
  </si>
  <si>
    <t>от порчи материальных ценностей</t>
  </si>
  <si>
    <t>переданного в аренду</t>
  </si>
  <si>
    <t>переданного в безвозмездное пользование</t>
  </si>
  <si>
    <t>1.3.</t>
  </si>
  <si>
    <t>(полное наименование учреждения)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</si>
  <si>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</si>
  <si>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</si>
  <si>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</si>
  <si>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</si>
  <si>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</si>
  <si>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</si>
  <si>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5.1.</t>
  </si>
  <si>
    <t>5.2.</t>
  </si>
  <si>
    <t>5.3.</t>
  </si>
  <si>
    <t>(подпись)</t>
  </si>
  <si>
    <t>(расшифровка подписи)</t>
  </si>
  <si>
    <t>"_______"________________ 20____г.</t>
  </si>
  <si>
    <t>СОГЛАСОВАНО</t>
  </si>
  <si>
    <t xml:space="preserve">о результатах деятельности 
</t>
  </si>
  <si>
    <t>и об использовании закрепленного за ним государственного имущества Красноярского края</t>
  </si>
  <si>
    <t>№     
п/п</t>
  </si>
  <si>
    <t xml:space="preserve">Адрес фактического местонахождения </t>
  </si>
  <si>
    <t xml:space="preserve">Перечень основных видов деятельности и иных видов деятельности, не являющихся основными, осуществляемых государственным учреждением 
в соответствии с ОКВЭД </t>
  </si>
  <si>
    <t>Перечень учредительных и разрешительных документов (с указанием №, даты, срока действия) на основании которых государственное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</si>
  <si>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Комментарии</t>
  </si>
  <si>
    <t>Высшая категория</t>
  </si>
  <si>
    <t>I категория</t>
  </si>
  <si>
    <t>II категория</t>
  </si>
  <si>
    <t>ИНН/КПП</t>
  </si>
  <si>
    <t xml:space="preserve">1. Изменение балансовой (остаточной) стоимости нефинансовых активов </t>
  </si>
  <si>
    <t>Изменения 
по отношению 
к предыдущему году,  %</t>
  </si>
  <si>
    <t>2. Общая сумма выставленных требований в возмещение ущерба по недостачам и хищениям</t>
  </si>
  <si>
    <t>Общая сумма выставленных требований в возмещение ущерба по недостачам и хищениям,  всего:</t>
  </si>
  <si>
    <t>субсидия на выполнение государственного задания</t>
  </si>
  <si>
    <t>субсидия на иные цели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</si>
  <si>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</si>
  <si>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</si>
  <si>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</si>
  <si>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3. Поступления и выплаты учреждения</t>
  </si>
  <si>
    <t>Дебиторская задолженность, образованная за счет средств краевого бюджета, и  нереальная ко взысканию</t>
  </si>
  <si>
    <t>по выданным авансам на коммунальные услуги</t>
  </si>
  <si>
    <t>по выданным авансам на услуги связи</t>
  </si>
  <si>
    <t>по выданным авансам на транспортные услуги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</si>
  <si>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</si>
  <si>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</si>
  <si>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</si>
  <si>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Кредиторская задолженность по расчетам с поставщиками и подрядчиками за счет средств краевого бюджета, всего: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</si>
  <si>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</si>
  <si>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</si>
  <si>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</si>
  <si>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</si>
  <si>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</si>
  <si>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</si>
  <si>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</si>
  <si>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</si>
  <si>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Услуги (работы), оказываемые физическим и (или) юридическим лицам на платной основе:</t>
  </si>
  <si>
    <t>руб.</t>
  </si>
  <si>
    <t>…</t>
  </si>
  <si>
    <t>по видам услуг (работ):</t>
  </si>
  <si>
    <t>1.3.1.</t>
  </si>
  <si>
    <t>1.3.2.</t>
  </si>
  <si>
    <t>2. Движимое имущество  учреждения</t>
  </si>
  <si>
    <t>1.4.*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</si>
  <si>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 министерством образования и науки Красноярского края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</si>
  <si>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</si>
  <si>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1.5.*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</si>
  <si>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</si>
  <si>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1.6.*</t>
  </si>
  <si>
    <t xml:space="preserve"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
</t>
  </si>
  <si>
    <t>недвижимое имущество</t>
  </si>
  <si>
    <t>движимое имущество</t>
  </si>
  <si>
    <t>* - дополнительная информация, включаемая в состав отчета государственных бюджетных  учреждений</t>
  </si>
  <si>
    <t>Квалификация работников, чел.</t>
  </si>
  <si>
    <t>Среднемесячная заработная плата, руб.</t>
  </si>
  <si>
    <t xml:space="preserve">Приложение № 2 
к Порядку составления и утверждения отчета 
о результатах деятельности подведомственных министерству образования и науки Красноярского края краевых государственных учреждений 
и об использовании закрепленного за ними государственного имущества Красноярского края
</t>
  </si>
  <si>
    <t>3.3.</t>
  </si>
  <si>
    <t>4. Изменения дебиторской задолженности учреждения</t>
  </si>
  <si>
    <t>4.1.</t>
  </si>
  <si>
    <t>4.2.</t>
  </si>
  <si>
    <t>4.3.</t>
  </si>
  <si>
    <t>5. Изменения кредиторской задолженности учреждения</t>
  </si>
  <si>
    <t>6. Цены (тарифы) на платные услуги (работы), оказываемые физическим 
и (или) юридическим лицам</t>
  </si>
  <si>
    <t>7. Количество потребителей,  воспользовавшихся услугами (работами) учреждения</t>
  </si>
  <si>
    <t>7.2.</t>
  </si>
  <si>
    <t>Раздел III. Об использовании имущества, закрепленного за Учреждением</t>
  </si>
  <si>
    <t>1. Недвижимое имущество Учреждения</t>
  </si>
  <si>
    <t>Общая балансовая  стоимость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</si>
  <si>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  - всего:</t>
  </si>
  <si>
    <t>Общая площадь объектов недвижимого имущества, находящегося у Учреждения на праве оперативного управления - всего:</t>
  </si>
  <si>
    <t xml:space="preserve">Общая площадь объектов недвижимого имущества, находящегося у Учреждения на праве оперативного управления и переданного в аренду
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</si>
  <si>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
</t>
  </si>
  <si>
    <t>Общая балансовая стоимость движимого имущества, находящегося у Учреждения на праве оперативного управления</t>
  </si>
  <si>
    <t>3. Доходы от распоряжения имуществом, находящимся у Учреждения на праве оперативного управления</t>
  </si>
  <si>
    <t>663700,Красноярский край,Дзержинский район,с. Дзержинское, пер. Школьный, 5А</t>
  </si>
  <si>
    <t>2410003055/241001001</t>
  </si>
  <si>
    <t>dz_dd@krasmail.ru</t>
  </si>
  <si>
    <t>8(39167)9-11-32</t>
  </si>
  <si>
    <t>-</t>
  </si>
  <si>
    <t xml:space="preserve"> - </t>
  </si>
  <si>
    <t>И.А. Гущина</t>
  </si>
  <si>
    <t>А.К. Девинова</t>
  </si>
  <si>
    <t>прочие неналоговые доходы по видам субъектов РФ</t>
  </si>
  <si>
    <t>3659,0</t>
  </si>
  <si>
    <t xml:space="preserve">прочие доходы (пожертвования, полученные от физических (юридических) лиц   </t>
  </si>
  <si>
    <t>Директор краевого государственного казеннного образовательного учреждения для детей-сирот и детей, оставшихся без попечения родителей,  «Дзержинский  детский дом»</t>
  </si>
  <si>
    <t xml:space="preserve">1) Устав, утвержденный приказом Министерства образования       Красноярского края                                    2) Свидетельство о внесении записи в ЕГРЮЛ                                                                                          </t>
  </si>
  <si>
    <t xml:space="preserve">Заместитель министра 
образования Красноярского края
</t>
  </si>
  <si>
    <t>прочие наналоговые доходы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</si>
  <si>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</si>
  <si>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краевое государственное казеннное  учреждение для детей-сирот и детей, оставшихся без попечения родителей                                                              «Дзержинский  детский дом»</t>
  </si>
  <si>
    <t>Заместитель главного бухгалтера</t>
  </si>
  <si>
    <t>Начальник отдела учреждений для детей-сирот и детей, оставшихся без попечения родителей министерства образования Красноярского края</t>
  </si>
  <si>
    <t>Заместитель министра образования Красноярского края</t>
  </si>
  <si>
    <t>О. Н. Никитина</t>
  </si>
  <si>
    <t>М. Н. Ушакова</t>
  </si>
  <si>
    <r>
      <rPr>
        <sz val="12"/>
        <color indexed="8"/>
        <rFont val="Times New Roman"/>
        <family val="1"/>
      </rPr>
      <t>Образование дошкольное (85.11), образование дополнительное детей и взрослых (85.41) де</t>
    </r>
    <r>
      <rPr>
        <sz val="12"/>
        <rFont val="Times New Roman"/>
        <family val="1"/>
      </rPr>
      <t>ятельность по уходу с обеспечением проживания прочая  (87.90)</t>
    </r>
  </si>
  <si>
    <t>А.В. Молодкин</t>
  </si>
  <si>
    <t>Краевое государственное казеннное  учреждение для детей-сирот и детей, оставшихся без попечения родителей «Дзержинский  детский дом»</t>
  </si>
  <si>
    <t>Е. В. Протасевич</t>
  </si>
  <si>
    <t>по выданным авансам по страхованию</t>
  </si>
  <si>
    <t xml:space="preserve">1) 58-11-03                        2) 24№006154995                                                                           </t>
  </si>
  <si>
    <t xml:space="preserve">1)05.02.2016                           2) 16.02.2016                  </t>
  </si>
  <si>
    <t xml:space="preserve">Начальник отдела финансового учета и отчетности министерства образования Красноярского края
</t>
  </si>
  <si>
    <t>за период с 01.01.2022 г. по 31.12.2022 г.</t>
  </si>
  <si>
    <t>В.Г. Нестеренко</t>
  </si>
  <si>
    <t>тел. 8 (39161) 2-60-16</t>
  </si>
  <si>
    <t>за отчетный 
2022 год</t>
  </si>
  <si>
    <t>37144,69/19519,16</t>
  </si>
  <si>
    <t>44962,95 / 25158,01</t>
  </si>
  <si>
    <t>21,05 / 28,89</t>
  </si>
  <si>
    <t>46,41</t>
  </si>
  <si>
    <t>от страховых возмещений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</si>
</sst>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_ ;[Red]\-0.00\ "/>
    <numFmt numFmtId="180" formatCode="#,##0.0_ ;[Red]\-#,##0.0\ "/>
    <numFmt numFmtId="181" formatCode="0.0%"/>
    <numFmt numFmtId="182" formatCode="[$-FC19]d\ mmmm\ yyyy\ &quot;г.&quot;"/>
    <numFmt numFmtId="183" formatCode="000000"/>
    <numFmt numFmtId="184" formatCode="0.0000000"/>
    <numFmt numFmtId="185" formatCode="0.000000"/>
    <numFmt numFmtId="186" formatCode="0.00000"/>
    <numFmt numFmtId="187" formatCode="0.0000"/>
    <numFmt numFmtId="188" formatCode="0.00000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3" fillId="24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4" fontId="3" fillId="24" borderId="0" xfId="0" applyNumberFormat="1" applyFont="1" applyFill="1" applyAlignment="1">
      <alignment horizontal="center" vertical="center"/>
    </xf>
    <xf numFmtId="4" fontId="3" fillId="2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6" fillId="0" borderId="10" xfId="42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_dd@kras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41"/>
  <sheetViews>
    <sheetView tabSelected="1" view="pageBreakPreview" zoomScale="85" zoomScaleNormal="85" zoomScaleSheetLayoutView="85" zoomScalePageLayoutView="0" workbookViewId="0" topLeftCell="A34">
      <selection activeCell="I81" sqref="I81"/>
    </sheetView>
  </sheetViews>
  <sheetFormatPr defaultColWidth="9.00390625" defaultRowHeight="12.75"/>
  <cols>
    <col min="1" max="1" width="11.25390625" style="1" bestFit="1" customWidth="1"/>
    <col min="2" max="2" width="27.625" style="1" customWidth="1"/>
    <col min="3" max="3" width="17.125" style="1" customWidth="1"/>
    <col min="4" max="4" width="8.125" style="11" customWidth="1"/>
    <col min="5" max="5" width="11.875" style="11" customWidth="1"/>
    <col min="6" max="6" width="12.75390625" style="11" customWidth="1"/>
    <col min="7" max="7" width="23.625" style="1" customWidth="1"/>
    <col min="8" max="8" width="22.625" style="1" customWidth="1"/>
    <col min="9" max="9" width="24.25390625" style="1" customWidth="1"/>
    <col min="10" max="10" width="22.875" style="1" customWidth="1"/>
    <col min="11" max="11" width="11.75390625" style="1" customWidth="1"/>
    <col min="12" max="16384" width="9.125" style="1" customWidth="1"/>
  </cols>
  <sheetData>
    <row r="1" spans="8:10" ht="15.75" customHeight="1">
      <c r="H1" s="109" t="s">
        <v>178</v>
      </c>
      <c r="I1" s="109"/>
      <c r="J1" s="18"/>
    </row>
    <row r="2" spans="7:10" ht="29.25" customHeight="1">
      <c r="G2" s="18"/>
      <c r="H2" s="109"/>
      <c r="I2" s="109"/>
      <c r="J2" s="18"/>
    </row>
    <row r="3" spans="7:10" ht="15.75">
      <c r="G3" s="18"/>
      <c r="H3" s="109"/>
      <c r="I3" s="109"/>
      <c r="J3" s="18"/>
    </row>
    <row r="4" spans="7:10" ht="35.25" customHeight="1">
      <c r="G4" s="18"/>
      <c r="H4" s="109"/>
      <c r="I4" s="109"/>
      <c r="J4" s="18"/>
    </row>
    <row r="5" spans="6:8" ht="15.75">
      <c r="F5" s="12"/>
      <c r="G5" s="13"/>
      <c r="H5" s="13"/>
    </row>
    <row r="6" spans="1:9" ht="15.75" customHeight="1">
      <c r="A6" s="102" t="s">
        <v>121</v>
      </c>
      <c r="B6" s="102"/>
      <c r="C6" s="102"/>
      <c r="D6" s="10"/>
      <c r="E6" s="9"/>
      <c r="H6" s="102" t="s">
        <v>34</v>
      </c>
      <c r="I6" s="102"/>
    </row>
    <row r="7" spans="1:9" ht="58.5" customHeight="1">
      <c r="A7" s="111" t="s">
        <v>216</v>
      </c>
      <c r="B7" s="111"/>
      <c r="C7" s="19"/>
      <c r="D7" s="10"/>
      <c r="E7" s="9"/>
      <c r="H7" s="102" t="s">
        <v>208</v>
      </c>
      <c r="I7" s="102"/>
    </row>
    <row r="8" spans="1:9" ht="15.75" customHeight="1">
      <c r="A8" s="15"/>
      <c r="B8" s="29" t="s">
        <v>217</v>
      </c>
      <c r="C8" s="17"/>
      <c r="D8" s="10"/>
      <c r="E8" s="9"/>
      <c r="G8" s="14"/>
      <c r="H8" s="15"/>
      <c r="I8" s="25" t="s">
        <v>204</v>
      </c>
    </row>
    <row r="9" spans="1:9" ht="15.75" customHeight="1">
      <c r="A9" s="16" t="s">
        <v>118</v>
      </c>
      <c r="B9" s="30" t="s">
        <v>119</v>
      </c>
      <c r="C9" s="14"/>
      <c r="D9" s="10"/>
      <c r="E9" s="9"/>
      <c r="G9" s="17"/>
      <c r="H9" s="16" t="s">
        <v>118</v>
      </c>
      <c r="I9" s="14" t="s">
        <v>119</v>
      </c>
    </row>
    <row r="10" spans="1:9" ht="15.75" customHeight="1">
      <c r="A10" s="20"/>
      <c r="B10" s="20"/>
      <c r="C10" s="20"/>
      <c r="D10" s="10"/>
      <c r="E10" s="9"/>
      <c r="H10" s="110" t="s">
        <v>120</v>
      </c>
      <c r="I10" s="110"/>
    </row>
    <row r="11" spans="1:10" ht="30.75" customHeight="1">
      <c r="A11" s="111" t="s">
        <v>210</v>
      </c>
      <c r="B11" s="111"/>
      <c r="C11" s="19"/>
      <c r="D11" s="10"/>
      <c r="E11" s="9"/>
      <c r="J11" s="19"/>
    </row>
    <row r="12" spans="1:6" ht="15.75" customHeight="1">
      <c r="A12" s="31"/>
      <c r="B12" s="29" t="s">
        <v>220</v>
      </c>
      <c r="C12" s="32"/>
      <c r="D12" s="10"/>
      <c r="E12" s="9"/>
      <c r="F12" s="14"/>
    </row>
    <row r="13" spans="1:5" ht="15.75" customHeight="1">
      <c r="A13" s="30" t="s">
        <v>118</v>
      </c>
      <c r="B13" s="33" t="s">
        <v>119</v>
      </c>
      <c r="C13" s="14"/>
      <c r="D13" s="10"/>
      <c r="E13" s="9"/>
    </row>
    <row r="14" spans="1:10" ht="15.75" customHeight="1">
      <c r="A14" s="34"/>
      <c r="B14" s="34"/>
      <c r="C14" s="34"/>
      <c r="D14" s="10"/>
      <c r="E14" s="9"/>
      <c r="J14" s="20"/>
    </row>
    <row r="15" spans="1:3" ht="42" customHeight="1">
      <c r="A15" s="111" t="s">
        <v>215</v>
      </c>
      <c r="B15" s="111"/>
      <c r="C15" s="111"/>
    </row>
    <row r="16" spans="1:3" ht="12.75" customHeight="1">
      <c r="A16" s="35"/>
      <c r="B16" s="36" t="s">
        <v>203</v>
      </c>
      <c r="C16" s="32"/>
    </row>
    <row r="17" spans="1:3" ht="15.75">
      <c r="A17" s="30" t="s">
        <v>118</v>
      </c>
      <c r="B17" s="33" t="s">
        <v>119</v>
      </c>
      <c r="C17" s="14"/>
    </row>
    <row r="18" spans="1:3" ht="15.75">
      <c r="A18" s="34"/>
      <c r="B18" s="34"/>
      <c r="C18" s="34"/>
    </row>
    <row r="19" spans="1:3" ht="15.75" customHeight="1">
      <c r="A19" s="111" t="s">
        <v>226</v>
      </c>
      <c r="B19" s="111"/>
      <c r="C19" s="111"/>
    </row>
    <row r="20" spans="1:3" ht="25.5" customHeight="1">
      <c r="A20" s="111"/>
      <c r="B20" s="111"/>
      <c r="C20" s="111"/>
    </row>
    <row r="21" spans="1:3" ht="13.5" customHeight="1">
      <c r="A21" s="37"/>
      <c r="B21" s="36" t="s">
        <v>218</v>
      </c>
      <c r="C21" s="32"/>
    </row>
    <row r="22" spans="1:3" ht="15.75" customHeight="1">
      <c r="A22" s="38" t="s">
        <v>118</v>
      </c>
      <c r="B22" s="39" t="s">
        <v>119</v>
      </c>
      <c r="C22" s="40"/>
    </row>
    <row r="23" ht="24" customHeight="1"/>
    <row r="24" ht="22.5" customHeight="1"/>
    <row r="25" spans="1:9" ht="18.75" customHeight="1">
      <c r="A25" s="92" t="s">
        <v>0</v>
      </c>
      <c r="B25" s="92"/>
      <c r="C25" s="92"/>
      <c r="D25" s="92"/>
      <c r="E25" s="92"/>
      <c r="F25" s="92"/>
      <c r="G25" s="92"/>
      <c r="H25" s="92"/>
      <c r="I25" s="92"/>
    </row>
    <row r="26" spans="1:9" ht="16.5" customHeight="1">
      <c r="A26" s="108" t="s">
        <v>122</v>
      </c>
      <c r="B26" s="108"/>
      <c r="C26" s="108"/>
      <c r="D26" s="108"/>
      <c r="E26" s="108"/>
      <c r="F26" s="108"/>
      <c r="G26" s="108"/>
      <c r="H26" s="108"/>
      <c r="I26" s="108"/>
    </row>
    <row r="27" spans="1:9" ht="81" customHeight="1">
      <c r="A27" s="108" t="s">
        <v>213</v>
      </c>
      <c r="B27" s="108"/>
      <c r="C27" s="108"/>
      <c r="D27" s="108"/>
      <c r="E27" s="108"/>
      <c r="F27" s="108"/>
      <c r="G27" s="108"/>
      <c r="H27" s="108"/>
      <c r="I27" s="108"/>
    </row>
    <row r="28" spans="1:9" ht="15.75" customHeight="1">
      <c r="A28" s="112" t="s">
        <v>108</v>
      </c>
      <c r="B28" s="112"/>
      <c r="C28" s="112"/>
      <c r="D28" s="112"/>
      <c r="E28" s="112"/>
      <c r="F28" s="112"/>
      <c r="G28" s="112"/>
      <c r="H28" s="112"/>
      <c r="I28" s="112"/>
    </row>
    <row r="29" spans="1:9" ht="26.25" customHeight="1">
      <c r="A29" s="108" t="s">
        <v>123</v>
      </c>
      <c r="B29" s="108"/>
      <c r="C29" s="108"/>
      <c r="D29" s="108"/>
      <c r="E29" s="108"/>
      <c r="F29" s="108"/>
      <c r="G29" s="108"/>
      <c r="H29" s="108"/>
      <c r="I29" s="108"/>
    </row>
    <row r="30" spans="1:10" ht="20.25" customHeight="1">
      <c r="A30" s="92" t="s">
        <v>227</v>
      </c>
      <c r="B30" s="92"/>
      <c r="C30" s="92"/>
      <c r="D30" s="92"/>
      <c r="E30" s="92"/>
      <c r="F30" s="92"/>
      <c r="G30" s="92"/>
      <c r="H30" s="92"/>
      <c r="I30" s="92"/>
      <c r="J30" s="17"/>
    </row>
    <row r="31" spans="1:9" ht="16.5" customHeight="1">
      <c r="A31" s="21"/>
      <c r="B31" s="21"/>
      <c r="C31" s="21"/>
      <c r="D31" s="21"/>
      <c r="E31" s="21"/>
      <c r="F31" s="21"/>
      <c r="G31" s="21"/>
      <c r="H31" s="21"/>
      <c r="I31" s="17"/>
    </row>
    <row r="32" spans="1:9" ht="21" customHeight="1">
      <c r="A32" s="94" t="s">
        <v>50</v>
      </c>
      <c r="B32" s="94"/>
      <c r="C32" s="94"/>
      <c r="D32" s="94"/>
      <c r="E32" s="94"/>
      <c r="F32" s="94"/>
      <c r="G32" s="94"/>
      <c r="H32" s="94"/>
      <c r="I32" s="94"/>
    </row>
    <row r="33" spans="1:9" ht="31.5" customHeight="1">
      <c r="A33" s="66" t="s">
        <v>4</v>
      </c>
      <c r="B33" s="66"/>
      <c r="C33" s="66"/>
      <c r="D33" s="5" t="s">
        <v>5</v>
      </c>
      <c r="E33" s="66" t="s">
        <v>6</v>
      </c>
      <c r="F33" s="66"/>
      <c r="G33" s="66"/>
      <c r="H33" s="66"/>
      <c r="I33" s="66"/>
    </row>
    <row r="34" spans="1:9" ht="15" customHeight="1">
      <c r="A34" s="93" t="s">
        <v>113</v>
      </c>
      <c r="B34" s="93"/>
      <c r="C34" s="93"/>
      <c r="D34" s="93"/>
      <c r="E34" s="93"/>
      <c r="F34" s="93"/>
      <c r="G34" s="93"/>
      <c r="H34" s="93"/>
      <c r="I34" s="93"/>
    </row>
    <row r="35" spans="1:9" ht="84" customHeight="1">
      <c r="A35" s="69" t="s">
        <v>51</v>
      </c>
      <c r="B35" s="69"/>
      <c r="C35" s="69"/>
      <c r="D35" s="3" t="s">
        <v>7</v>
      </c>
      <c r="E35" s="91" t="s">
        <v>221</v>
      </c>
      <c r="F35" s="91"/>
      <c r="G35" s="91"/>
      <c r="H35" s="91"/>
      <c r="I35" s="91"/>
    </row>
    <row r="36" spans="1:9" ht="36" customHeight="1">
      <c r="A36" s="69" t="s">
        <v>1</v>
      </c>
      <c r="B36" s="69"/>
      <c r="C36" s="69"/>
      <c r="D36" s="3" t="s">
        <v>8</v>
      </c>
      <c r="E36" s="91" t="s">
        <v>197</v>
      </c>
      <c r="F36" s="91"/>
      <c r="G36" s="91"/>
      <c r="H36" s="91"/>
      <c r="I36" s="91"/>
    </row>
    <row r="37" spans="1:9" ht="34.5" customHeight="1">
      <c r="A37" s="69" t="s">
        <v>125</v>
      </c>
      <c r="B37" s="69"/>
      <c r="C37" s="69"/>
      <c r="D37" s="3" t="s">
        <v>9</v>
      </c>
      <c r="E37" s="91" t="s">
        <v>197</v>
      </c>
      <c r="F37" s="91"/>
      <c r="G37" s="91"/>
      <c r="H37" s="91"/>
      <c r="I37" s="91"/>
    </row>
    <row r="38" spans="1:9" ht="18" customHeight="1">
      <c r="A38" s="69" t="s">
        <v>2</v>
      </c>
      <c r="B38" s="69"/>
      <c r="C38" s="69"/>
      <c r="D38" s="3" t="s">
        <v>10</v>
      </c>
      <c r="E38" s="91" t="s">
        <v>200</v>
      </c>
      <c r="F38" s="91"/>
      <c r="G38" s="91"/>
      <c r="H38" s="91"/>
      <c r="I38" s="91"/>
    </row>
    <row r="39" spans="1:9" ht="17.25" customHeight="1">
      <c r="A39" s="69" t="s">
        <v>3</v>
      </c>
      <c r="B39" s="69"/>
      <c r="C39" s="69"/>
      <c r="D39" s="3" t="s">
        <v>11</v>
      </c>
      <c r="E39" s="116" t="s">
        <v>199</v>
      </c>
      <c r="F39" s="91"/>
      <c r="G39" s="91"/>
      <c r="H39" s="91"/>
      <c r="I39" s="91"/>
    </row>
    <row r="40" spans="1:9" ht="26.25" customHeight="1">
      <c r="A40" s="69" t="s">
        <v>132</v>
      </c>
      <c r="B40" s="69"/>
      <c r="C40" s="69"/>
      <c r="D40" s="3" t="s">
        <v>12</v>
      </c>
      <c r="E40" s="91" t="s">
        <v>198</v>
      </c>
      <c r="F40" s="91"/>
      <c r="G40" s="91"/>
      <c r="H40" s="91"/>
      <c r="I40" s="91"/>
    </row>
    <row r="41" spans="1:9" ht="62.25" customHeight="1">
      <c r="A41" s="69" t="s">
        <v>126</v>
      </c>
      <c r="B41" s="69"/>
      <c r="C41" s="69"/>
      <c r="D41" s="3" t="s">
        <v>13</v>
      </c>
      <c r="E41" s="91" t="s">
        <v>219</v>
      </c>
      <c r="F41" s="91"/>
      <c r="G41" s="91"/>
      <c r="H41" s="91"/>
      <c r="I41" s="91"/>
    </row>
    <row r="42" spans="1:9" ht="31.5" customHeight="1">
      <c r="A42" s="69" t="s">
        <v>127</v>
      </c>
      <c r="B42" s="69"/>
      <c r="C42" s="69"/>
      <c r="D42" s="64" t="s">
        <v>14</v>
      </c>
      <c r="E42" s="66" t="s">
        <v>64</v>
      </c>
      <c r="F42" s="66"/>
      <c r="G42" s="66"/>
      <c r="H42" s="28" t="s">
        <v>55</v>
      </c>
      <c r="I42" s="28" t="s">
        <v>56</v>
      </c>
    </row>
    <row r="43" spans="1:9" ht="129.75" customHeight="1">
      <c r="A43" s="69"/>
      <c r="B43" s="69"/>
      <c r="C43" s="69"/>
      <c r="D43" s="64"/>
      <c r="E43" s="95" t="s">
        <v>209</v>
      </c>
      <c r="F43" s="96"/>
      <c r="G43" s="97"/>
      <c r="H43" s="41" t="s">
        <v>224</v>
      </c>
      <c r="I43" s="42" t="s">
        <v>225</v>
      </c>
    </row>
    <row r="44" spans="1:9" ht="28.5" customHeight="1">
      <c r="A44" s="69" t="s">
        <v>52</v>
      </c>
      <c r="B44" s="69"/>
      <c r="C44" s="69"/>
      <c r="D44" s="64" t="s">
        <v>15</v>
      </c>
      <c r="E44" s="66" t="s">
        <v>53</v>
      </c>
      <c r="F44" s="66"/>
      <c r="G44" s="66"/>
      <c r="H44" s="66" t="s">
        <v>54</v>
      </c>
      <c r="I44" s="66"/>
    </row>
    <row r="45" spans="1:9" ht="40.5" customHeight="1">
      <c r="A45" s="69"/>
      <c r="B45" s="69"/>
      <c r="C45" s="69"/>
      <c r="D45" s="64"/>
      <c r="E45" s="90" t="s">
        <v>201</v>
      </c>
      <c r="F45" s="90"/>
      <c r="G45" s="90"/>
      <c r="H45" s="90" t="s">
        <v>201</v>
      </c>
      <c r="I45" s="90"/>
    </row>
    <row r="46" spans="1:9" s="53" customFormat="1" ht="17.25" customHeight="1">
      <c r="A46" s="71" t="s">
        <v>61</v>
      </c>
      <c r="B46" s="71"/>
      <c r="C46" s="71"/>
      <c r="D46" s="71"/>
      <c r="E46" s="71"/>
      <c r="F46" s="71"/>
      <c r="G46" s="71"/>
      <c r="H46" s="71"/>
      <c r="I46" s="71"/>
    </row>
    <row r="47" spans="1:9" s="53" customFormat="1" ht="21.75" customHeight="1">
      <c r="A47" s="69" t="s">
        <v>58</v>
      </c>
      <c r="B47" s="69"/>
      <c r="C47" s="69"/>
      <c r="D47" s="64" t="s">
        <v>16</v>
      </c>
      <c r="E47" s="91" t="s">
        <v>59</v>
      </c>
      <c r="F47" s="91"/>
      <c r="G47" s="91" t="s">
        <v>60</v>
      </c>
      <c r="H47" s="91"/>
      <c r="I47" s="58" t="s">
        <v>128</v>
      </c>
    </row>
    <row r="48" spans="1:9" s="53" customFormat="1" ht="89.25" customHeight="1">
      <c r="A48" s="69"/>
      <c r="B48" s="69"/>
      <c r="C48" s="69"/>
      <c r="D48" s="64"/>
      <c r="E48" s="88">
        <v>74.69</v>
      </c>
      <c r="F48" s="88"/>
      <c r="G48" s="88">
        <v>74.69</v>
      </c>
      <c r="H48" s="88"/>
      <c r="I48" s="57"/>
    </row>
    <row r="49" spans="1:9" s="53" customFormat="1" ht="15.75" customHeight="1">
      <c r="A49" s="69" t="s">
        <v>176</v>
      </c>
      <c r="B49" s="69"/>
      <c r="C49" s="69"/>
      <c r="D49" s="64" t="s">
        <v>17</v>
      </c>
      <c r="E49" s="87" t="s">
        <v>59</v>
      </c>
      <c r="F49" s="87"/>
      <c r="G49" s="87" t="s">
        <v>60</v>
      </c>
      <c r="H49" s="87"/>
      <c r="I49" s="59" t="s">
        <v>128</v>
      </c>
    </row>
    <row r="50" spans="1:11" s="53" customFormat="1" ht="96" customHeight="1">
      <c r="A50" s="69"/>
      <c r="B50" s="69"/>
      <c r="C50" s="69"/>
      <c r="D50" s="64"/>
      <c r="E50" s="57" t="s">
        <v>129</v>
      </c>
      <c r="F50" s="60">
        <v>1</v>
      </c>
      <c r="G50" s="57" t="s">
        <v>129</v>
      </c>
      <c r="H50" s="60">
        <v>1</v>
      </c>
      <c r="I50" s="57"/>
      <c r="J50" s="61"/>
      <c r="K50" s="62"/>
    </row>
    <row r="51" spans="1:11" s="53" customFormat="1" ht="89.25" customHeight="1">
      <c r="A51" s="69"/>
      <c r="B51" s="69"/>
      <c r="C51" s="69"/>
      <c r="D51" s="64"/>
      <c r="E51" s="60" t="s">
        <v>130</v>
      </c>
      <c r="F51" s="60">
        <v>14</v>
      </c>
      <c r="G51" s="57" t="s">
        <v>130</v>
      </c>
      <c r="H51" s="60">
        <v>14</v>
      </c>
      <c r="I51" s="57"/>
      <c r="J51" s="61"/>
      <c r="K51" s="62"/>
    </row>
    <row r="52" spans="1:9" s="53" customFormat="1" ht="32.25" customHeight="1">
      <c r="A52" s="69"/>
      <c r="B52" s="69"/>
      <c r="C52" s="69"/>
      <c r="D52" s="64"/>
      <c r="E52" s="57" t="s">
        <v>131</v>
      </c>
      <c r="F52" s="60">
        <v>0</v>
      </c>
      <c r="G52" s="57" t="s">
        <v>131</v>
      </c>
      <c r="H52" s="60">
        <v>0</v>
      </c>
      <c r="I52" s="54"/>
    </row>
    <row r="53" spans="1:9" ht="19.5" customHeight="1">
      <c r="A53" s="69" t="s">
        <v>57</v>
      </c>
      <c r="B53" s="69"/>
      <c r="C53" s="69"/>
      <c r="D53" s="3" t="s">
        <v>18</v>
      </c>
      <c r="E53" s="87">
        <v>61.7</v>
      </c>
      <c r="F53" s="87"/>
      <c r="G53" s="87"/>
      <c r="H53" s="87"/>
      <c r="I53" s="87"/>
    </row>
    <row r="54" spans="1:9" ht="18.75" customHeight="1">
      <c r="A54" s="69" t="s">
        <v>177</v>
      </c>
      <c r="B54" s="69"/>
      <c r="C54" s="69"/>
      <c r="D54" s="3" t="s">
        <v>19</v>
      </c>
      <c r="E54" s="89">
        <f>ROUND((G84/12/E53*1000),2)</f>
        <v>39472.28</v>
      </c>
      <c r="F54" s="89"/>
      <c r="G54" s="89"/>
      <c r="H54" s="89"/>
      <c r="I54" s="89"/>
    </row>
    <row r="55" spans="1:9" ht="14.25" customHeight="1">
      <c r="A55" s="113" t="s">
        <v>114</v>
      </c>
      <c r="B55" s="113"/>
      <c r="C55" s="113"/>
      <c r="D55" s="113"/>
      <c r="E55" s="113"/>
      <c r="F55" s="113"/>
      <c r="G55" s="113"/>
      <c r="H55" s="113"/>
      <c r="I55" s="113"/>
    </row>
    <row r="56" spans="1:9" s="43" customFormat="1" ht="23.25" customHeight="1">
      <c r="A56" s="64" t="s">
        <v>22</v>
      </c>
      <c r="B56" s="66" t="s">
        <v>4</v>
      </c>
      <c r="C56" s="66"/>
      <c r="D56" s="66"/>
      <c r="E56" s="64" t="s">
        <v>21</v>
      </c>
      <c r="F56" s="64" t="s">
        <v>23</v>
      </c>
      <c r="G56" s="66" t="s">
        <v>6</v>
      </c>
      <c r="H56" s="66"/>
      <c r="I56" s="66" t="s">
        <v>134</v>
      </c>
    </row>
    <row r="57" spans="1:9" s="43" customFormat="1" ht="51" customHeight="1">
      <c r="A57" s="64"/>
      <c r="B57" s="66"/>
      <c r="C57" s="66"/>
      <c r="D57" s="66"/>
      <c r="E57" s="64"/>
      <c r="F57" s="64"/>
      <c r="G57" s="5" t="s">
        <v>230</v>
      </c>
      <c r="H57" s="5" t="s">
        <v>103</v>
      </c>
      <c r="I57" s="66"/>
    </row>
    <row r="58" spans="1:9" s="43" customFormat="1" ht="15.75">
      <c r="A58" s="3">
        <v>1</v>
      </c>
      <c r="B58" s="66">
        <v>2</v>
      </c>
      <c r="C58" s="66"/>
      <c r="D58" s="66"/>
      <c r="E58" s="3">
        <v>3</v>
      </c>
      <c r="F58" s="3">
        <v>4</v>
      </c>
      <c r="G58" s="8">
        <v>5</v>
      </c>
      <c r="H58" s="8">
        <v>6</v>
      </c>
      <c r="I58" s="4">
        <v>7</v>
      </c>
    </row>
    <row r="59" spans="1:9" s="43" customFormat="1" ht="15.75">
      <c r="A59" s="71" t="s">
        <v>133</v>
      </c>
      <c r="B59" s="71"/>
      <c r="C59" s="71"/>
      <c r="D59" s="71"/>
      <c r="E59" s="71"/>
      <c r="F59" s="71"/>
      <c r="G59" s="71"/>
      <c r="H59" s="71"/>
      <c r="I59" s="71"/>
    </row>
    <row r="60" spans="1:9" s="43" customFormat="1" ht="32.25" customHeight="1">
      <c r="A60" s="7" t="s">
        <v>27</v>
      </c>
      <c r="B60" s="69" t="s">
        <v>65</v>
      </c>
      <c r="C60" s="69"/>
      <c r="D60" s="69"/>
      <c r="E60" s="3" t="s">
        <v>7</v>
      </c>
      <c r="F60" s="3" t="s">
        <v>24</v>
      </c>
      <c r="G60" s="5" t="s">
        <v>232</v>
      </c>
      <c r="H60" s="5" t="s">
        <v>231</v>
      </c>
      <c r="I60" s="3" t="s">
        <v>233</v>
      </c>
    </row>
    <row r="61" spans="1:9" s="53" customFormat="1" ht="16.5" customHeight="1">
      <c r="A61" s="71" t="s">
        <v>135</v>
      </c>
      <c r="B61" s="71"/>
      <c r="C61" s="71"/>
      <c r="D61" s="71"/>
      <c r="E61" s="71"/>
      <c r="F61" s="71"/>
      <c r="G61" s="71"/>
      <c r="H61" s="71"/>
      <c r="I61" s="71"/>
    </row>
    <row r="62" spans="1:9" s="53" customFormat="1" ht="48.75" customHeight="1">
      <c r="A62" s="65" t="s">
        <v>29</v>
      </c>
      <c r="B62" s="69" t="s">
        <v>136</v>
      </c>
      <c r="C62" s="69"/>
      <c r="D62" s="69"/>
      <c r="E62" s="64" t="s">
        <v>8</v>
      </c>
      <c r="F62" s="3" t="s">
        <v>24</v>
      </c>
      <c r="G62" s="27">
        <f>G80</f>
        <v>677.05299</v>
      </c>
      <c r="H62" s="24">
        <f>H76</f>
        <v>79.6</v>
      </c>
      <c r="I62" s="26">
        <f>ROUND(G62/H62*100-100,2)</f>
        <v>750.57</v>
      </c>
    </row>
    <row r="63" spans="1:9" s="53" customFormat="1" ht="15.75" customHeight="1">
      <c r="A63" s="65"/>
      <c r="B63" s="69" t="s">
        <v>41</v>
      </c>
      <c r="C63" s="69"/>
      <c r="D63" s="69"/>
      <c r="E63" s="64"/>
      <c r="F63" s="3"/>
      <c r="G63" s="24" t="s">
        <v>201</v>
      </c>
      <c r="H63" s="24" t="s">
        <v>201</v>
      </c>
      <c r="I63" s="24" t="s">
        <v>201</v>
      </c>
    </row>
    <row r="64" spans="1:9" s="53" customFormat="1" ht="15.75">
      <c r="A64" s="65"/>
      <c r="B64" s="69" t="s">
        <v>68</v>
      </c>
      <c r="C64" s="69"/>
      <c r="D64" s="69"/>
      <c r="E64" s="64"/>
      <c r="F64" s="3" t="s">
        <v>24</v>
      </c>
      <c r="G64" s="24" t="s">
        <v>201</v>
      </c>
      <c r="H64" s="24" t="s">
        <v>201</v>
      </c>
      <c r="I64" s="24" t="s">
        <v>201</v>
      </c>
    </row>
    <row r="65" spans="1:9" s="53" customFormat="1" ht="15.75">
      <c r="A65" s="65"/>
      <c r="B65" s="69" t="s">
        <v>90</v>
      </c>
      <c r="C65" s="69"/>
      <c r="D65" s="69"/>
      <c r="E65" s="64"/>
      <c r="F65" s="3" t="s">
        <v>24</v>
      </c>
      <c r="G65" s="24" t="s">
        <v>201</v>
      </c>
      <c r="H65" s="24" t="s">
        <v>201</v>
      </c>
      <c r="I65" s="24" t="s">
        <v>201</v>
      </c>
    </row>
    <row r="66" spans="1:9" s="53" customFormat="1" ht="15.75">
      <c r="A66" s="65"/>
      <c r="B66" s="69" t="s">
        <v>63</v>
      </c>
      <c r="C66" s="69"/>
      <c r="D66" s="69"/>
      <c r="E66" s="64"/>
      <c r="F66" s="3" t="s">
        <v>24</v>
      </c>
      <c r="G66" s="24" t="s">
        <v>201</v>
      </c>
      <c r="H66" s="24" t="s">
        <v>201</v>
      </c>
      <c r="I66" s="24" t="s">
        <v>201</v>
      </c>
    </row>
    <row r="67" spans="1:9" s="53" customFormat="1" ht="15.75">
      <c r="A67" s="65"/>
      <c r="B67" s="69" t="s">
        <v>104</v>
      </c>
      <c r="C67" s="69"/>
      <c r="D67" s="69"/>
      <c r="E67" s="64"/>
      <c r="F67" s="3" t="s">
        <v>24</v>
      </c>
      <c r="G67" s="24" t="s">
        <v>201</v>
      </c>
      <c r="H67" s="24" t="s">
        <v>201</v>
      </c>
      <c r="I67" s="24" t="s">
        <v>201</v>
      </c>
    </row>
    <row r="68" spans="1:9" s="53" customFormat="1" ht="15.75" customHeight="1">
      <c r="A68" s="71" t="s">
        <v>142</v>
      </c>
      <c r="B68" s="71"/>
      <c r="C68" s="71"/>
      <c r="D68" s="71"/>
      <c r="E68" s="71"/>
      <c r="F68" s="71"/>
      <c r="G68" s="71"/>
      <c r="H68" s="71"/>
      <c r="I68" s="71"/>
    </row>
    <row r="69" spans="1:9" s="53" customFormat="1" ht="15.75">
      <c r="A69" s="65" t="s">
        <v>47</v>
      </c>
      <c r="B69" s="76" t="s">
        <v>76</v>
      </c>
      <c r="C69" s="76"/>
      <c r="D69" s="76"/>
      <c r="E69" s="64" t="s">
        <v>9</v>
      </c>
      <c r="F69" s="3"/>
      <c r="G69" s="23" t="s">
        <v>201</v>
      </c>
      <c r="H69" s="23" t="s">
        <v>201</v>
      </c>
      <c r="I69" s="26" t="s">
        <v>201</v>
      </c>
    </row>
    <row r="70" spans="1:9" s="53" customFormat="1" ht="15.75">
      <c r="A70" s="65"/>
      <c r="B70" s="76" t="s">
        <v>41</v>
      </c>
      <c r="C70" s="76"/>
      <c r="D70" s="76"/>
      <c r="E70" s="64"/>
      <c r="F70" s="3"/>
      <c r="G70" s="24"/>
      <c r="H70" s="24"/>
      <c r="I70" s="24" t="s">
        <v>201</v>
      </c>
    </row>
    <row r="71" spans="1:9" s="53" customFormat="1" ht="15.75">
      <c r="A71" s="65"/>
      <c r="B71" s="76" t="s">
        <v>137</v>
      </c>
      <c r="C71" s="76"/>
      <c r="D71" s="76"/>
      <c r="E71" s="64"/>
      <c r="F71" s="3" t="s">
        <v>24</v>
      </c>
      <c r="G71" s="24" t="s">
        <v>201</v>
      </c>
      <c r="H71" s="24" t="s">
        <v>201</v>
      </c>
      <c r="I71" s="24" t="s">
        <v>201</v>
      </c>
    </row>
    <row r="72" spans="1:9" s="53" customFormat="1" ht="15.75">
      <c r="A72" s="65"/>
      <c r="B72" s="76" t="s">
        <v>138</v>
      </c>
      <c r="C72" s="76"/>
      <c r="D72" s="76"/>
      <c r="E72" s="64"/>
      <c r="F72" s="3" t="s">
        <v>24</v>
      </c>
      <c r="G72" s="24" t="s">
        <v>201</v>
      </c>
      <c r="H72" s="24" t="s">
        <v>201</v>
      </c>
      <c r="I72" s="24" t="s">
        <v>201</v>
      </c>
    </row>
    <row r="73" spans="1:9" s="53" customFormat="1" ht="15.75">
      <c r="A73" s="65"/>
      <c r="B73" s="76" t="s">
        <v>139</v>
      </c>
      <c r="C73" s="76"/>
      <c r="D73" s="76"/>
      <c r="E73" s="64"/>
      <c r="F73" s="3" t="s">
        <v>24</v>
      </c>
      <c r="G73" s="24" t="s">
        <v>201</v>
      </c>
      <c r="H73" s="24" t="s">
        <v>201</v>
      </c>
      <c r="I73" s="24" t="s">
        <v>201</v>
      </c>
    </row>
    <row r="74" spans="1:9" s="53" customFormat="1" ht="32.25" customHeight="1">
      <c r="A74" s="65"/>
      <c r="B74" s="76" t="s">
        <v>140</v>
      </c>
      <c r="C74" s="76"/>
      <c r="D74" s="76"/>
      <c r="E74" s="64"/>
      <c r="F74" s="3" t="s">
        <v>24</v>
      </c>
      <c r="G74" s="23" t="s">
        <v>201</v>
      </c>
      <c r="H74" s="23" t="s">
        <v>201</v>
      </c>
      <c r="I74" s="26" t="s">
        <v>201</v>
      </c>
    </row>
    <row r="75" spans="1:9" s="53" customFormat="1" ht="15.75">
      <c r="A75" s="65"/>
      <c r="B75" s="76" t="s">
        <v>96</v>
      </c>
      <c r="C75" s="76"/>
      <c r="D75" s="76"/>
      <c r="E75" s="64"/>
      <c r="F75" s="3" t="s">
        <v>24</v>
      </c>
      <c r="G75" s="24"/>
      <c r="H75" s="24"/>
      <c r="I75" s="24" t="s">
        <v>201</v>
      </c>
    </row>
    <row r="76" spans="1:9" s="53" customFormat="1" ht="15.75">
      <c r="A76" s="65"/>
      <c r="B76" s="76" t="s">
        <v>235</v>
      </c>
      <c r="C76" s="76"/>
      <c r="D76" s="76"/>
      <c r="E76" s="64"/>
      <c r="F76" s="3"/>
      <c r="G76" s="24"/>
      <c r="H76" s="24">
        <f>79600/1000</f>
        <v>79.6</v>
      </c>
      <c r="I76" s="26">
        <f>ROUND(G76/H76*100-100,2)</f>
        <v>-100</v>
      </c>
    </row>
    <row r="77" spans="1:9" s="53" customFormat="1" ht="30" customHeight="1">
      <c r="A77" s="65"/>
      <c r="B77" s="76" t="s">
        <v>205</v>
      </c>
      <c r="C77" s="76"/>
      <c r="D77" s="76"/>
      <c r="E77" s="64"/>
      <c r="F77" s="3" t="s">
        <v>24</v>
      </c>
      <c r="G77" s="23" t="s">
        <v>201</v>
      </c>
      <c r="H77" s="23" t="s">
        <v>201</v>
      </c>
      <c r="I77" s="24" t="s">
        <v>201</v>
      </c>
    </row>
    <row r="78" spans="1:9" s="53" customFormat="1" ht="30" customHeight="1">
      <c r="A78" s="65"/>
      <c r="B78" s="81" t="s">
        <v>211</v>
      </c>
      <c r="C78" s="82"/>
      <c r="D78" s="83"/>
      <c r="E78" s="64"/>
      <c r="F78" s="3" t="s">
        <v>24</v>
      </c>
      <c r="G78" s="23" t="s">
        <v>201</v>
      </c>
      <c r="H78" s="23" t="s">
        <v>201</v>
      </c>
      <c r="I78" s="26" t="s">
        <v>201</v>
      </c>
    </row>
    <row r="79" spans="1:9" s="53" customFormat="1" ht="97.5" customHeight="1">
      <c r="A79" s="65"/>
      <c r="B79" s="81" t="s">
        <v>212</v>
      </c>
      <c r="C79" s="82"/>
      <c r="D79" s="83"/>
      <c r="E79" s="64"/>
      <c r="F79" s="3" t="s">
        <v>24</v>
      </c>
      <c r="G79" s="23" t="s">
        <v>201</v>
      </c>
      <c r="H79" s="23" t="s">
        <v>201</v>
      </c>
      <c r="I79" s="26" t="s">
        <v>201</v>
      </c>
    </row>
    <row r="80" spans="1:9" s="53" customFormat="1" ht="33" customHeight="1">
      <c r="A80" s="65"/>
      <c r="B80" s="84" t="s">
        <v>207</v>
      </c>
      <c r="C80" s="85"/>
      <c r="D80" s="86"/>
      <c r="E80" s="64"/>
      <c r="F80" s="3" t="s">
        <v>24</v>
      </c>
      <c r="G80" s="44">
        <f>677052.99/1000</f>
        <v>677.05299</v>
      </c>
      <c r="H80" s="23" t="s">
        <v>201</v>
      </c>
      <c r="I80" s="26">
        <v>100</v>
      </c>
    </row>
    <row r="81" spans="1:9" s="53" customFormat="1" ht="15.75">
      <c r="A81" s="65"/>
      <c r="B81" s="76" t="s">
        <v>141</v>
      </c>
      <c r="C81" s="76"/>
      <c r="D81" s="76"/>
      <c r="E81" s="64"/>
      <c r="F81" s="3" t="s">
        <v>24</v>
      </c>
      <c r="G81" s="23" t="s">
        <v>201</v>
      </c>
      <c r="H81" s="23" t="s">
        <v>201</v>
      </c>
      <c r="I81" s="23" t="s">
        <v>201</v>
      </c>
    </row>
    <row r="82" spans="1:12" s="53" customFormat="1" ht="15.75">
      <c r="A82" s="65" t="s">
        <v>48</v>
      </c>
      <c r="B82" s="76" t="s">
        <v>95</v>
      </c>
      <c r="C82" s="76"/>
      <c r="D82" s="76"/>
      <c r="E82" s="64" t="s">
        <v>10</v>
      </c>
      <c r="F82" s="3" t="s">
        <v>24</v>
      </c>
      <c r="G82" s="26">
        <f>G84+G85+G86+G87+G88+G89+G91+G92+G93+G94+G95+G96</f>
        <v>67521.87370000001</v>
      </c>
      <c r="H82" s="26">
        <f>H84+H85+H86+H87+H88+H89+H91+H92+H93+H94+H95+H96</f>
        <v>43591.615</v>
      </c>
      <c r="I82" s="26">
        <f>ROUND(G82/H82*100-100,2)</f>
        <v>54.9</v>
      </c>
      <c r="J82" s="55"/>
      <c r="L82" s="56"/>
    </row>
    <row r="83" spans="1:10" s="53" customFormat="1" ht="15.75">
      <c r="A83" s="65"/>
      <c r="B83" s="76" t="s">
        <v>41</v>
      </c>
      <c r="C83" s="76"/>
      <c r="D83" s="76"/>
      <c r="E83" s="64"/>
      <c r="F83" s="3"/>
      <c r="G83" s="26"/>
      <c r="H83" s="26"/>
      <c r="I83" s="26"/>
      <c r="J83" s="55"/>
    </row>
    <row r="84" spans="1:10" s="53" customFormat="1" ht="15.75">
      <c r="A84" s="65"/>
      <c r="B84" s="76" t="s">
        <v>77</v>
      </c>
      <c r="C84" s="76"/>
      <c r="D84" s="76"/>
      <c r="E84" s="64"/>
      <c r="F84" s="3" t="s">
        <v>24</v>
      </c>
      <c r="G84" s="26">
        <f>29225273.55/1000</f>
        <v>29225.27355</v>
      </c>
      <c r="H84" s="26">
        <f>24710.209</f>
        <v>24710.209</v>
      </c>
      <c r="I84" s="26">
        <f aca="true" t="shared" si="0" ref="I84:I94">ROUND(G84/H84*100-100,2)</f>
        <v>18.27</v>
      </c>
      <c r="J84" s="55"/>
    </row>
    <row r="85" spans="1:10" s="53" customFormat="1" ht="15.75">
      <c r="A85" s="65"/>
      <c r="B85" s="76" t="s">
        <v>78</v>
      </c>
      <c r="C85" s="76"/>
      <c r="D85" s="76"/>
      <c r="E85" s="64"/>
      <c r="F85" s="3" t="s">
        <v>24</v>
      </c>
      <c r="G85" s="26">
        <f>(71243.42+106.79+32897.04)/1000</f>
        <v>104.24725</v>
      </c>
      <c r="H85" s="26">
        <f>0.78+277.186</f>
        <v>277.96599999999995</v>
      </c>
      <c r="I85" s="26">
        <f t="shared" si="0"/>
        <v>-62.5</v>
      </c>
      <c r="J85" s="55"/>
    </row>
    <row r="86" spans="1:10" s="53" customFormat="1" ht="15.75">
      <c r="A86" s="65"/>
      <c r="B86" s="76" t="s">
        <v>79</v>
      </c>
      <c r="C86" s="76"/>
      <c r="D86" s="76"/>
      <c r="E86" s="64"/>
      <c r="F86" s="3" t="s">
        <v>24</v>
      </c>
      <c r="G86" s="26">
        <f>8824220.61/1000</f>
        <v>8824.22061</v>
      </c>
      <c r="H86" s="26">
        <f>7460.671</f>
        <v>7460.671</v>
      </c>
      <c r="I86" s="26">
        <f t="shared" si="0"/>
        <v>18.28</v>
      </c>
      <c r="J86" s="55"/>
    </row>
    <row r="87" spans="1:10" s="53" customFormat="1" ht="15.75">
      <c r="A87" s="65"/>
      <c r="B87" s="76" t="s">
        <v>80</v>
      </c>
      <c r="C87" s="76"/>
      <c r="D87" s="76"/>
      <c r="E87" s="64"/>
      <c r="F87" s="3" t="s">
        <v>24</v>
      </c>
      <c r="G87" s="26">
        <f>81715.08/1000</f>
        <v>81.71508</v>
      </c>
      <c r="H87" s="26">
        <f>78.124</f>
        <v>78.124</v>
      </c>
      <c r="I87" s="26">
        <f t="shared" si="0"/>
        <v>4.6</v>
      </c>
      <c r="J87" s="55"/>
    </row>
    <row r="88" spans="1:10" s="53" customFormat="1" ht="15.75">
      <c r="A88" s="65"/>
      <c r="B88" s="76" t="s">
        <v>81</v>
      </c>
      <c r="C88" s="76"/>
      <c r="D88" s="76"/>
      <c r="E88" s="64"/>
      <c r="F88" s="3" t="s">
        <v>24</v>
      </c>
      <c r="G88" s="26">
        <v>0</v>
      </c>
      <c r="H88" s="26">
        <v>0</v>
      </c>
      <c r="I88" s="26">
        <v>0</v>
      </c>
      <c r="J88" s="55"/>
    </row>
    <row r="89" spans="1:9" s="53" customFormat="1" ht="15.75">
      <c r="A89" s="65"/>
      <c r="B89" s="76" t="s">
        <v>82</v>
      </c>
      <c r="C89" s="76"/>
      <c r="D89" s="76"/>
      <c r="E89" s="64"/>
      <c r="F89" s="3" t="s">
        <v>24</v>
      </c>
      <c r="G89" s="26">
        <f>(389917.12+3257401)/1000</f>
        <v>3647.31812</v>
      </c>
      <c r="H89" s="26">
        <f>3174.623+370.2</f>
        <v>3544.823</v>
      </c>
      <c r="I89" s="26">
        <f t="shared" si="0"/>
        <v>2.89</v>
      </c>
    </row>
    <row r="90" spans="1:9" s="53" customFormat="1" ht="15.75">
      <c r="A90" s="65"/>
      <c r="B90" s="76" t="s">
        <v>83</v>
      </c>
      <c r="C90" s="76"/>
      <c r="D90" s="76"/>
      <c r="E90" s="64"/>
      <c r="F90" s="3" t="s">
        <v>24</v>
      </c>
      <c r="G90" s="26">
        <v>0</v>
      </c>
      <c r="H90" s="26">
        <v>0</v>
      </c>
      <c r="I90" s="26">
        <v>0</v>
      </c>
    </row>
    <row r="91" spans="1:9" s="53" customFormat="1" ht="15.75">
      <c r="A91" s="65"/>
      <c r="B91" s="76" t="s">
        <v>84</v>
      </c>
      <c r="C91" s="76"/>
      <c r="D91" s="76"/>
      <c r="E91" s="64"/>
      <c r="F91" s="3" t="s">
        <v>24</v>
      </c>
      <c r="G91" s="26">
        <f>(10241292.61+1243006.5)/1000</f>
        <v>11484.29911</v>
      </c>
      <c r="H91" s="26">
        <f>362.867</f>
        <v>362.867</v>
      </c>
      <c r="I91" s="26">
        <f t="shared" si="0"/>
        <v>3064.88</v>
      </c>
    </row>
    <row r="92" spans="1:9" s="53" customFormat="1" ht="15.75">
      <c r="A92" s="65"/>
      <c r="B92" s="76" t="s">
        <v>85</v>
      </c>
      <c r="C92" s="76"/>
      <c r="D92" s="76"/>
      <c r="E92" s="64"/>
      <c r="F92" s="3" t="s">
        <v>24</v>
      </c>
      <c r="G92" s="26">
        <f>(579698.15+5247.5)/1000</f>
        <v>584.94565</v>
      </c>
      <c r="H92" s="26">
        <f>383.081+3.44</f>
        <v>386.521</v>
      </c>
      <c r="I92" s="26">
        <f t="shared" si="0"/>
        <v>51.34</v>
      </c>
    </row>
    <row r="93" spans="1:9" s="53" customFormat="1" ht="15.75">
      <c r="A93" s="65"/>
      <c r="B93" s="76" t="s">
        <v>86</v>
      </c>
      <c r="C93" s="76"/>
      <c r="D93" s="76"/>
      <c r="E93" s="64"/>
      <c r="F93" s="3" t="s">
        <v>24</v>
      </c>
      <c r="G93" s="26">
        <f>(18700+606496)/1000</f>
        <v>625.196</v>
      </c>
      <c r="H93" s="26">
        <f>62.312+10.4</f>
        <v>72.712</v>
      </c>
      <c r="I93" s="26">
        <v>0</v>
      </c>
    </row>
    <row r="94" spans="1:9" s="53" customFormat="1" ht="15.75">
      <c r="A94" s="65"/>
      <c r="B94" s="76" t="s">
        <v>87</v>
      </c>
      <c r="C94" s="76"/>
      <c r="D94" s="76"/>
      <c r="E94" s="64"/>
      <c r="F94" s="3" t="s">
        <v>24</v>
      </c>
      <c r="G94" s="26">
        <f>(3775+30000)/1000</f>
        <v>33.775</v>
      </c>
      <c r="H94" s="26">
        <f>1.152</f>
        <v>1.152</v>
      </c>
      <c r="I94" s="26">
        <f t="shared" si="0"/>
        <v>2831.86</v>
      </c>
    </row>
    <row r="95" spans="1:9" s="53" customFormat="1" ht="15.75">
      <c r="A95" s="65"/>
      <c r="B95" s="76" t="s">
        <v>97</v>
      </c>
      <c r="C95" s="76"/>
      <c r="D95" s="76"/>
      <c r="E95" s="64"/>
      <c r="F95" s="3" t="s">
        <v>24</v>
      </c>
      <c r="G95" s="26">
        <f>2168340.93/1000</f>
        <v>2168.3409300000003</v>
      </c>
      <c r="H95" s="26">
        <f>108.272</f>
        <v>108.272</v>
      </c>
      <c r="I95" s="26">
        <f>ROUND(G95/H95*100-100,2)</f>
        <v>1902.68</v>
      </c>
    </row>
    <row r="96" spans="1:9" s="53" customFormat="1" ht="15.75">
      <c r="A96" s="65"/>
      <c r="B96" s="76" t="s">
        <v>98</v>
      </c>
      <c r="C96" s="76"/>
      <c r="D96" s="76"/>
      <c r="E96" s="64"/>
      <c r="F96" s="3" t="s">
        <v>24</v>
      </c>
      <c r="G96" s="26">
        <f>(38400+3744319.82+690476.8+2119443.05+2555289.21+1594613.52)/1000</f>
        <v>10742.542399999998</v>
      </c>
      <c r="H96" s="26">
        <f>120+2319.297+651.478+854.601+2015.232+627.69</f>
        <v>6588.298000000001</v>
      </c>
      <c r="I96" s="26">
        <f>ROUND(G96/H96*100-100,2)</f>
        <v>63.05</v>
      </c>
    </row>
    <row r="97" spans="1:9" s="53" customFormat="1" ht="30" customHeight="1">
      <c r="A97" s="65" t="s">
        <v>179</v>
      </c>
      <c r="B97" s="76" t="s">
        <v>101</v>
      </c>
      <c r="C97" s="76"/>
      <c r="D97" s="76"/>
      <c r="E97" s="64" t="s">
        <v>11</v>
      </c>
      <c r="F97" s="3" t="s">
        <v>24</v>
      </c>
      <c r="G97" s="63" t="s">
        <v>201</v>
      </c>
      <c r="H97" s="63" t="s">
        <v>201</v>
      </c>
      <c r="I97" s="26" t="s">
        <v>201</v>
      </c>
    </row>
    <row r="98" spans="1:9" s="53" customFormat="1" ht="15.75">
      <c r="A98" s="65"/>
      <c r="B98" s="76" t="s">
        <v>41</v>
      </c>
      <c r="C98" s="76"/>
      <c r="D98" s="76"/>
      <c r="E98" s="64"/>
      <c r="F98" s="3"/>
      <c r="G98" s="24" t="s">
        <v>201</v>
      </c>
      <c r="H98" s="24" t="s">
        <v>201</v>
      </c>
      <c r="I98" s="24" t="s">
        <v>201</v>
      </c>
    </row>
    <row r="99" spans="1:9" s="53" customFormat="1" ht="15.75">
      <c r="A99" s="65"/>
      <c r="B99" s="76" t="s">
        <v>77</v>
      </c>
      <c r="C99" s="76"/>
      <c r="D99" s="76"/>
      <c r="E99" s="64"/>
      <c r="F99" s="3" t="s">
        <v>24</v>
      </c>
      <c r="G99" s="24" t="s">
        <v>201</v>
      </c>
      <c r="H99" s="24" t="s">
        <v>201</v>
      </c>
      <c r="I99" s="24" t="s">
        <v>201</v>
      </c>
    </row>
    <row r="100" spans="1:9" s="53" customFormat="1" ht="15.75">
      <c r="A100" s="65"/>
      <c r="B100" s="76" t="s">
        <v>78</v>
      </c>
      <c r="C100" s="76"/>
      <c r="D100" s="76"/>
      <c r="E100" s="64"/>
      <c r="F100" s="3" t="s">
        <v>24</v>
      </c>
      <c r="G100" s="24" t="s">
        <v>201</v>
      </c>
      <c r="H100" s="24" t="s">
        <v>201</v>
      </c>
      <c r="I100" s="24" t="s">
        <v>201</v>
      </c>
    </row>
    <row r="101" spans="1:9" s="53" customFormat="1" ht="15.75">
      <c r="A101" s="65"/>
      <c r="B101" s="76" t="s">
        <v>79</v>
      </c>
      <c r="C101" s="76"/>
      <c r="D101" s="76"/>
      <c r="E101" s="64"/>
      <c r="F101" s="3" t="s">
        <v>24</v>
      </c>
      <c r="G101" s="24" t="s">
        <v>201</v>
      </c>
      <c r="H101" s="24" t="s">
        <v>201</v>
      </c>
      <c r="I101" s="24" t="s">
        <v>201</v>
      </c>
    </row>
    <row r="102" spans="1:9" s="53" customFormat="1" ht="15.75">
      <c r="A102" s="65"/>
      <c r="B102" s="76" t="s">
        <v>80</v>
      </c>
      <c r="C102" s="76"/>
      <c r="D102" s="76"/>
      <c r="E102" s="64"/>
      <c r="F102" s="3" t="s">
        <v>24</v>
      </c>
      <c r="G102" s="24" t="s">
        <v>201</v>
      </c>
      <c r="H102" s="24" t="s">
        <v>201</v>
      </c>
      <c r="I102" s="24" t="s">
        <v>201</v>
      </c>
    </row>
    <row r="103" spans="1:9" s="53" customFormat="1" ht="15.75">
      <c r="A103" s="65"/>
      <c r="B103" s="76" t="s">
        <v>81</v>
      </c>
      <c r="C103" s="76"/>
      <c r="D103" s="76"/>
      <c r="E103" s="64"/>
      <c r="F103" s="3" t="s">
        <v>24</v>
      </c>
      <c r="G103" s="24" t="s">
        <v>201</v>
      </c>
      <c r="H103" s="24" t="s">
        <v>201</v>
      </c>
      <c r="I103" s="24" t="s">
        <v>201</v>
      </c>
    </row>
    <row r="104" spans="1:9" s="53" customFormat="1" ht="15.75">
      <c r="A104" s="65"/>
      <c r="B104" s="76" t="s">
        <v>82</v>
      </c>
      <c r="C104" s="76"/>
      <c r="D104" s="76"/>
      <c r="E104" s="64"/>
      <c r="F104" s="3" t="s">
        <v>24</v>
      </c>
      <c r="G104" s="24" t="s">
        <v>201</v>
      </c>
      <c r="H104" s="24" t="s">
        <v>201</v>
      </c>
      <c r="I104" s="24" t="s">
        <v>201</v>
      </c>
    </row>
    <row r="105" spans="1:9" s="53" customFormat="1" ht="15.75">
      <c r="A105" s="65"/>
      <c r="B105" s="76" t="s">
        <v>83</v>
      </c>
      <c r="C105" s="76"/>
      <c r="D105" s="76"/>
      <c r="E105" s="64"/>
      <c r="F105" s="3" t="s">
        <v>24</v>
      </c>
      <c r="G105" s="24" t="s">
        <v>201</v>
      </c>
      <c r="H105" s="24" t="s">
        <v>201</v>
      </c>
      <c r="I105" s="24" t="s">
        <v>201</v>
      </c>
    </row>
    <row r="106" spans="1:9" s="53" customFormat="1" ht="15.75">
      <c r="A106" s="65"/>
      <c r="B106" s="76" t="s">
        <v>84</v>
      </c>
      <c r="C106" s="76"/>
      <c r="D106" s="76"/>
      <c r="E106" s="64"/>
      <c r="F106" s="3" t="s">
        <v>24</v>
      </c>
      <c r="G106" s="24" t="s">
        <v>201</v>
      </c>
      <c r="H106" s="24" t="s">
        <v>201</v>
      </c>
      <c r="I106" s="24" t="s">
        <v>201</v>
      </c>
    </row>
    <row r="107" spans="1:9" s="53" customFormat="1" ht="15.75">
      <c r="A107" s="65"/>
      <c r="B107" s="76" t="s">
        <v>85</v>
      </c>
      <c r="C107" s="76"/>
      <c r="D107" s="76"/>
      <c r="E107" s="64"/>
      <c r="F107" s="3" t="s">
        <v>24</v>
      </c>
      <c r="G107" s="24" t="s">
        <v>201</v>
      </c>
      <c r="H107" s="24" t="s">
        <v>201</v>
      </c>
      <c r="I107" s="24" t="s">
        <v>201</v>
      </c>
    </row>
    <row r="108" spans="1:9" s="53" customFormat="1" ht="15.75">
      <c r="A108" s="65"/>
      <c r="B108" s="76" t="s">
        <v>86</v>
      </c>
      <c r="C108" s="76"/>
      <c r="D108" s="76"/>
      <c r="E108" s="64"/>
      <c r="F108" s="3" t="s">
        <v>24</v>
      </c>
      <c r="G108" s="24" t="s">
        <v>201</v>
      </c>
      <c r="H108" s="24" t="s">
        <v>201</v>
      </c>
      <c r="I108" s="24" t="s">
        <v>201</v>
      </c>
    </row>
    <row r="109" spans="1:9" s="53" customFormat="1" ht="15.75">
      <c r="A109" s="65"/>
      <c r="B109" s="76" t="s">
        <v>87</v>
      </c>
      <c r="C109" s="76"/>
      <c r="D109" s="76"/>
      <c r="E109" s="64"/>
      <c r="F109" s="3" t="s">
        <v>24</v>
      </c>
      <c r="G109" s="24" t="s">
        <v>201</v>
      </c>
      <c r="H109" s="24" t="s">
        <v>201</v>
      </c>
      <c r="I109" s="24" t="s">
        <v>201</v>
      </c>
    </row>
    <row r="110" spans="1:9" s="53" customFormat="1" ht="15.75">
      <c r="A110" s="65"/>
      <c r="B110" s="76" t="s">
        <v>97</v>
      </c>
      <c r="C110" s="76"/>
      <c r="D110" s="76"/>
      <c r="E110" s="64"/>
      <c r="F110" s="3" t="s">
        <v>24</v>
      </c>
      <c r="G110" s="24" t="s">
        <v>201</v>
      </c>
      <c r="H110" s="24" t="s">
        <v>201</v>
      </c>
      <c r="I110" s="24" t="s">
        <v>201</v>
      </c>
    </row>
    <row r="111" spans="1:9" s="53" customFormat="1" ht="15.75">
      <c r="A111" s="65"/>
      <c r="B111" s="76" t="s">
        <v>98</v>
      </c>
      <c r="C111" s="76"/>
      <c r="D111" s="76"/>
      <c r="E111" s="64"/>
      <c r="F111" s="3" t="s">
        <v>24</v>
      </c>
      <c r="G111" s="27" t="s">
        <v>201</v>
      </c>
      <c r="H111" s="27" t="s">
        <v>201</v>
      </c>
      <c r="I111" s="24" t="s">
        <v>201</v>
      </c>
    </row>
    <row r="112" spans="1:9" s="53" customFormat="1" ht="15.75">
      <c r="A112" s="65"/>
      <c r="B112" s="76" t="s">
        <v>99</v>
      </c>
      <c r="C112" s="76"/>
      <c r="D112" s="76"/>
      <c r="E112" s="64"/>
      <c r="F112" s="3" t="s">
        <v>24</v>
      </c>
      <c r="G112" s="24" t="s">
        <v>201</v>
      </c>
      <c r="H112" s="24" t="s">
        <v>201</v>
      </c>
      <c r="I112" s="24" t="s">
        <v>201</v>
      </c>
    </row>
    <row r="113" spans="1:9" s="53" customFormat="1" ht="37.5" customHeight="1">
      <c r="A113" s="65"/>
      <c r="B113" s="76" t="s">
        <v>100</v>
      </c>
      <c r="C113" s="76"/>
      <c r="D113" s="76"/>
      <c r="E113" s="64"/>
      <c r="F113" s="3" t="s">
        <v>24</v>
      </c>
      <c r="G113" s="24" t="s">
        <v>201</v>
      </c>
      <c r="H113" s="24" t="s">
        <v>201</v>
      </c>
      <c r="I113" s="24" t="s">
        <v>201</v>
      </c>
    </row>
    <row r="114" spans="1:9" ht="15.75" customHeight="1">
      <c r="A114" s="71" t="s">
        <v>180</v>
      </c>
      <c r="B114" s="71"/>
      <c r="C114" s="71"/>
      <c r="D114" s="71"/>
      <c r="E114" s="71"/>
      <c r="F114" s="71"/>
      <c r="G114" s="71"/>
      <c r="H114" s="71"/>
      <c r="I114" s="71"/>
    </row>
    <row r="115" spans="1:9" ht="30" customHeight="1">
      <c r="A115" s="7" t="s">
        <v>181</v>
      </c>
      <c r="B115" s="69" t="s">
        <v>102</v>
      </c>
      <c r="C115" s="69"/>
      <c r="D115" s="69"/>
      <c r="E115" s="3" t="s">
        <v>12</v>
      </c>
      <c r="F115" s="3" t="s">
        <v>24</v>
      </c>
      <c r="G115" s="45" t="s">
        <v>201</v>
      </c>
      <c r="H115" s="45" t="s">
        <v>201</v>
      </c>
      <c r="I115" s="27" t="s">
        <v>201</v>
      </c>
    </row>
    <row r="116" spans="1:9" ht="49.5" customHeight="1">
      <c r="A116" s="7" t="s">
        <v>182</v>
      </c>
      <c r="B116" s="69" t="s">
        <v>143</v>
      </c>
      <c r="C116" s="69"/>
      <c r="D116" s="69"/>
      <c r="E116" s="3" t="s">
        <v>13</v>
      </c>
      <c r="F116" s="3" t="s">
        <v>24</v>
      </c>
      <c r="G116" s="44">
        <v>342.15</v>
      </c>
      <c r="H116" s="44">
        <v>233.69</v>
      </c>
      <c r="I116" s="45" t="s">
        <v>234</v>
      </c>
    </row>
    <row r="117" spans="1:9" ht="15.75">
      <c r="A117" s="65" t="s">
        <v>183</v>
      </c>
      <c r="B117" s="69" t="s">
        <v>41</v>
      </c>
      <c r="C117" s="69"/>
      <c r="D117" s="69"/>
      <c r="E117" s="64" t="s">
        <v>14</v>
      </c>
      <c r="F117" s="2"/>
      <c r="G117" s="23"/>
      <c r="H117" s="2"/>
      <c r="I117" s="5"/>
    </row>
    <row r="118" spans="1:9" ht="15.75">
      <c r="A118" s="65"/>
      <c r="B118" s="69" t="s">
        <v>145</v>
      </c>
      <c r="C118" s="69"/>
      <c r="D118" s="69"/>
      <c r="E118" s="64"/>
      <c r="F118" s="3" t="s">
        <v>24</v>
      </c>
      <c r="G118" s="44">
        <v>8.01</v>
      </c>
      <c r="H118" s="44">
        <v>10.2</v>
      </c>
      <c r="I118" s="44">
        <f>G118/H118*100-100</f>
        <v>-21.470588235294116</v>
      </c>
    </row>
    <row r="119" spans="1:9" ht="15.75">
      <c r="A119" s="65"/>
      <c r="B119" s="69" t="s">
        <v>146</v>
      </c>
      <c r="C119" s="69"/>
      <c r="D119" s="69"/>
      <c r="E119" s="64"/>
      <c r="F119" s="3" t="s">
        <v>24</v>
      </c>
      <c r="G119" s="24" t="s">
        <v>201</v>
      </c>
      <c r="H119" s="24" t="s">
        <v>201</v>
      </c>
      <c r="I119" s="24" t="s">
        <v>201</v>
      </c>
    </row>
    <row r="120" spans="1:9" ht="15.75">
      <c r="A120" s="65"/>
      <c r="B120" s="69" t="s">
        <v>144</v>
      </c>
      <c r="C120" s="69"/>
      <c r="D120" s="69"/>
      <c r="E120" s="64"/>
      <c r="F120" s="3" t="s">
        <v>24</v>
      </c>
      <c r="G120" s="44">
        <v>328.88</v>
      </c>
      <c r="H120" s="44">
        <v>220.05</v>
      </c>
      <c r="I120" s="44">
        <f>G120/H120*100-100</f>
        <v>49.456941604180855</v>
      </c>
    </row>
    <row r="121" spans="1:9" ht="31.5" customHeight="1">
      <c r="A121" s="65"/>
      <c r="B121" s="69" t="s">
        <v>91</v>
      </c>
      <c r="C121" s="69"/>
      <c r="D121" s="69"/>
      <c r="E121" s="64"/>
      <c r="F121" s="3" t="s">
        <v>24</v>
      </c>
      <c r="G121" s="24" t="s">
        <v>201</v>
      </c>
      <c r="H121" s="24" t="s">
        <v>201</v>
      </c>
      <c r="I121" s="24" t="s">
        <v>201</v>
      </c>
    </row>
    <row r="122" spans="1:9" ht="33" customHeight="1">
      <c r="A122" s="65"/>
      <c r="B122" s="69" t="s">
        <v>69</v>
      </c>
      <c r="C122" s="69"/>
      <c r="D122" s="69"/>
      <c r="E122" s="64"/>
      <c r="F122" s="3" t="s">
        <v>24</v>
      </c>
      <c r="G122" s="24" t="s">
        <v>201</v>
      </c>
      <c r="H122" s="24" t="s">
        <v>201</v>
      </c>
      <c r="I122" s="24" t="s">
        <v>201</v>
      </c>
    </row>
    <row r="123" spans="1:9" ht="15.75">
      <c r="A123" s="65"/>
      <c r="B123" s="69" t="s">
        <v>67</v>
      </c>
      <c r="C123" s="69"/>
      <c r="D123" s="69"/>
      <c r="E123" s="64"/>
      <c r="F123" s="3" t="s">
        <v>24</v>
      </c>
      <c r="G123" s="44" t="s">
        <v>201</v>
      </c>
      <c r="H123" s="44" t="s">
        <v>201</v>
      </c>
      <c r="I123" s="27" t="s">
        <v>201</v>
      </c>
    </row>
    <row r="124" spans="1:9" ht="25.5" customHeight="1">
      <c r="A124" s="65"/>
      <c r="B124" s="95" t="s">
        <v>223</v>
      </c>
      <c r="C124" s="114"/>
      <c r="D124" s="115"/>
      <c r="E124" s="64"/>
      <c r="F124" s="3" t="s">
        <v>24</v>
      </c>
      <c r="G124" s="44">
        <v>5.24</v>
      </c>
      <c r="H124" s="44">
        <v>3.44</v>
      </c>
      <c r="I124" s="27">
        <v>52.33</v>
      </c>
    </row>
    <row r="125" spans="1:9" ht="34.5" customHeight="1">
      <c r="A125" s="65"/>
      <c r="B125" s="69" t="s">
        <v>70</v>
      </c>
      <c r="C125" s="69"/>
      <c r="D125" s="69"/>
      <c r="E125" s="64"/>
      <c r="F125" s="3" t="s">
        <v>24</v>
      </c>
      <c r="G125" s="24" t="s">
        <v>201</v>
      </c>
      <c r="H125" s="24" t="s">
        <v>201</v>
      </c>
      <c r="I125" s="24" t="s">
        <v>201</v>
      </c>
    </row>
    <row r="126" spans="1:9" ht="39" customHeight="1">
      <c r="A126" s="65"/>
      <c r="B126" s="69" t="s">
        <v>71</v>
      </c>
      <c r="C126" s="69"/>
      <c r="D126" s="69"/>
      <c r="E126" s="64"/>
      <c r="F126" s="3" t="s">
        <v>24</v>
      </c>
      <c r="G126" s="24" t="s">
        <v>201</v>
      </c>
      <c r="H126" s="24" t="s">
        <v>201</v>
      </c>
      <c r="I126" s="24" t="s">
        <v>201</v>
      </c>
    </row>
    <row r="127" spans="1:9" ht="33" customHeight="1">
      <c r="A127" s="65"/>
      <c r="B127" s="69" t="s">
        <v>147</v>
      </c>
      <c r="C127" s="69"/>
      <c r="D127" s="69"/>
      <c r="E127" s="64"/>
      <c r="F127" s="3" t="s">
        <v>24</v>
      </c>
      <c r="G127" s="24" t="s">
        <v>201</v>
      </c>
      <c r="H127" s="24" t="s">
        <v>201</v>
      </c>
      <c r="I127" s="24" t="s">
        <v>201</v>
      </c>
    </row>
    <row r="128" spans="1:9" ht="33.75" customHeight="1">
      <c r="A128" s="65"/>
      <c r="B128" s="69" t="s">
        <v>148</v>
      </c>
      <c r="C128" s="69"/>
      <c r="D128" s="69"/>
      <c r="E128" s="64"/>
      <c r="F128" s="3" t="s">
        <v>24</v>
      </c>
      <c r="G128" s="24" t="s">
        <v>201</v>
      </c>
      <c r="H128" s="24" t="s">
        <v>201</v>
      </c>
      <c r="I128" s="24" t="s">
        <v>201</v>
      </c>
    </row>
    <row r="129" spans="1:9" ht="20.25" customHeight="1">
      <c r="A129" s="65"/>
      <c r="B129" s="69" t="s">
        <v>149</v>
      </c>
      <c r="C129" s="69"/>
      <c r="D129" s="69"/>
      <c r="E129" s="64"/>
      <c r="F129" s="3" t="s">
        <v>24</v>
      </c>
      <c r="G129" s="24" t="s">
        <v>201</v>
      </c>
      <c r="H129" s="24" t="s">
        <v>201</v>
      </c>
      <c r="I129" s="24" t="s">
        <v>201</v>
      </c>
    </row>
    <row r="130" spans="1:9" ht="51" customHeight="1">
      <c r="A130" s="65" t="s">
        <v>49</v>
      </c>
      <c r="B130" s="69" t="s">
        <v>72</v>
      </c>
      <c r="C130" s="69"/>
      <c r="D130" s="69"/>
      <c r="E130" s="64" t="s">
        <v>15</v>
      </c>
      <c r="F130" s="3" t="s">
        <v>24</v>
      </c>
      <c r="G130" s="24" t="s">
        <v>201</v>
      </c>
      <c r="H130" s="24" t="s">
        <v>201</v>
      </c>
      <c r="I130" s="24" t="s">
        <v>201</v>
      </c>
    </row>
    <row r="131" spans="1:9" ht="15.75">
      <c r="A131" s="65"/>
      <c r="B131" s="69" t="s">
        <v>41</v>
      </c>
      <c r="C131" s="69"/>
      <c r="D131" s="69"/>
      <c r="E131" s="64"/>
      <c r="F131" s="2"/>
      <c r="G131" s="24" t="s">
        <v>201</v>
      </c>
      <c r="H131" s="24" t="s">
        <v>201</v>
      </c>
      <c r="I131" s="24" t="s">
        <v>201</v>
      </c>
    </row>
    <row r="132" spans="1:9" ht="22.5" customHeight="1">
      <c r="A132" s="65"/>
      <c r="B132" s="75" t="s">
        <v>145</v>
      </c>
      <c r="C132" s="75"/>
      <c r="D132" s="75"/>
      <c r="E132" s="64"/>
      <c r="F132" s="3" t="s">
        <v>24</v>
      </c>
      <c r="G132" s="24" t="s">
        <v>201</v>
      </c>
      <c r="H132" s="24" t="s">
        <v>201</v>
      </c>
      <c r="I132" s="24" t="s">
        <v>201</v>
      </c>
    </row>
    <row r="133" spans="1:9" ht="15.75">
      <c r="A133" s="65"/>
      <c r="B133" s="75" t="s">
        <v>146</v>
      </c>
      <c r="C133" s="75"/>
      <c r="D133" s="75"/>
      <c r="E133" s="64"/>
      <c r="F133" s="3" t="s">
        <v>24</v>
      </c>
      <c r="G133" s="24" t="s">
        <v>201</v>
      </c>
      <c r="H133" s="24" t="s">
        <v>201</v>
      </c>
      <c r="I133" s="24" t="s">
        <v>201</v>
      </c>
    </row>
    <row r="134" spans="1:9" ht="15.75">
      <c r="A134" s="65"/>
      <c r="B134" s="75" t="s">
        <v>144</v>
      </c>
      <c r="C134" s="75"/>
      <c r="D134" s="75"/>
      <c r="E134" s="64"/>
      <c r="F134" s="3" t="s">
        <v>24</v>
      </c>
      <c r="G134" s="24" t="s">
        <v>201</v>
      </c>
      <c r="H134" s="24" t="s">
        <v>201</v>
      </c>
      <c r="I134" s="24" t="s">
        <v>201</v>
      </c>
    </row>
    <row r="135" spans="1:9" ht="38.25" customHeight="1">
      <c r="A135" s="65"/>
      <c r="B135" s="76" t="s">
        <v>91</v>
      </c>
      <c r="C135" s="76"/>
      <c r="D135" s="76"/>
      <c r="E135" s="64"/>
      <c r="F135" s="3" t="s">
        <v>24</v>
      </c>
      <c r="G135" s="24" t="s">
        <v>201</v>
      </c>
      <c r="H135" s="24" t="s">
        <v>201</v>
      </c>
      <c r="I135" s="24" t="s">
        <v>201</v>
      </c>
    </row>
    <row r="136" spans="1:9" ht="34.5" customHeight="1">
      <c r="A136" s="65"/>
      <c r="B136" s="76" t="s">
        <v>69</v>
      </c>
      <c r="C136" s="76"/>
      <c r="D136" s="76"/>
      <c r="E136" s="64"/>
      <c r="F136" s="3" t="s">
        <v>24</v>
      </c>
      <c r="G136" s="24" t="s">
        <v>201</v>
      </c>
      <c r="H136" s="24" t="s">
        <v>201</v>
      </c>
      <c r="I136" s="24" t="s">
        <v>201</v>
      </c>
    </row>
    <row r="137" spans="1:9" ht="15.75">
      <c r="A137" s="65"/>
      <c r="B137" s="75" t="s">
        <v>67</v>
      </c>
      <c r="C137" s="75"/>
      <c r="D137" s="75"/>
      <c r="E137" s="64"/>
      <c r="F137" s="3" t="s">
        <v>24</v>
      </c>
      <c r="G137" s="24" t="s">
        <v>201</v>
      </c>
      <c r="H137" s="24" t="s">
        <v>201</v>
      </c>
      <c r="I137" s="24" t="s">
        <v>201</v>
      </c>
    </row>
    <row r="138" spans="1:9" ht="39" customHeight="1">
      <c r="A138" s="65"/>
      <c r="B138" s="76" t="s">
        <v>70</v>
      </c>
      <c r="C138" s="76"/>
      <c r="D138" s="76"/>
      <c r="E138" s="64"/>
      <c r="F138" s="3" t="s">
        <v>24</v>
      </c>
      <c r="G138" s="24" t="s">
        <v>201</v>
      </c>
      <c r="H138" s="24" t="s">
        <v>201</v>
      </c>
      <c r="I138" s="24" t="s">
        <v>201</v>
      </c>
    </row>
    <row r="139" spans="1:9" ht="31.5" customHeight="1">
      <c r="A139" s="65"/>
      <c r="B139" s="76" t="s">
        <v>71</v>
      </c>
      <c r="C139" s="76"/>
      <c r="D139" s="76"/>
      <c r="E139" s="64"/>
      <c r="F139" s="3" t="s">
        <v>24</v>
      </c>
      <c r="G139" s="24" t="s">
        <v>201</v>
      </c>
      <c r="H139" s="24" t="s">
        <v>201</v>
      </c>
      <c r="I139" s="24" t="s">
        <v>201</v>
      </c>
    </row>
    <row r="140" spans="1:9" ht="32.25" customHeight="1">
      <c r="A140" s="65"/>
      <c r="B140" s="76" t="s">
        <v>147</v>
      </c>
      <c r="C140" s="76"/>
      <c r="D140" s="76"/>
      <c r="E140" s="64"/>
      <c r="F140" s="3" t="s">
        <v>24</v>
      </c>
      <c r="G140" s="24" t="s">
        <v>201</v>
      </c>
      <c r="H140" s="24" t="s">
        <v>201</v>
      </c>
      <c r="I140" s="24" t="s">
        <v>201</v>
      </c>
    </row>
    <row r="141" spans="1:9" ht="33" customHeight="1">
      <c r="A141" s="65"/>
      <c r="B141" s="76" t="s">
        <v>148</v>
      </c>
      <c r="C141" s="76"/>
      <c r="D141" s="76"/>
      <c r="E141" s="64"/>
      <c r="F141" s="3" t="s">
        <v>24</v>
      </c>
      <c r="G141" s="24" t="s">
        <v>201</v>
      </c>
      <c r="H141" s="24" t="s">
        <v>201</v>
      </c>
      <c r="I141" s="24" t="s">
        <v>201</v>
      </c>
    </row>
    <row r="142" spans="1:9" ht="15.75">
      <c r="A142" s="65"/>
      <c r="B142" s="75" t="s">
        <v>149</v>
      </c>
      <c r="C142" s="75"/>
      <c r="D142" s="75"/>
      <c r="E142" s="64"/>
      <c r="F142" s="3" t="s">
        <v>24</v>
      </c>
      <c r="G142" s="24" t="s">
        <v>201</v>
      </c>
      <c r="H142" s="24" t="s">
        <v>201</v>
      </c>
      <c r="I142" s="24" t="s">
        <v>201</v>
      </c>
    </row>
    <row r="143" spans="1:9" ht="15.75" customHeight="1">
      <c r="A143" s="71" t="s">
        <v>184</v>
      </c>
      <c r="B143" s="71"/>
      <c r="C143" s="71"/>
      <c r="D143" s="71"/>
      <c r="E143" s="71"/>
      <c r="F143" s="71"/>
      <c r="G143" s="71"/>
      <c r="H143" s="71"/>
      <c r="I143" s="71"/>
    </row>
    <row r="144" spans="1:9" ht="21.75" customHeight="1">
      <c r="A144" s="7" t="s">
        <v>115</v>
      </c>
      <c r="B144" s="69" t="s">
        <v>73</v>
      </c>
      <c r="C144" s="69"/>
      <c r="D144" s="69"/>
      <c r="E144" s="8">
        <v>10</v>
      </c>
      <c r="F144" s="3" t="s">
        <v>24</v>
      </c>
      <c r="G144" s="24" t="s">
        <v>202</v>
      </c>
      <c r="H144" s="24" t="s">
        <v>202</v>
      </c>
      <c r="I144" s="24" t="s">
        <v>202</v>
      </c>
    </row>
    <row r="145" spans="1:9" ht="51.75" customHeight="1">
      <c r="A145" s="65" t="s">
        <v>116</v>
      </c>
      <c r="B145" s="69" t="s">
        <v>150</v>
      </c>
      <c r="C145" s="69"/>
      <c r="D145" s="69"/>
      <c r="E145" s="66">
        <v>11</v>
      </c>
      <c r="F145" s="3" t="s">
        <v>24</v>
      </c>
      <c r="G145" s="44" t="s">
        <v>201</v>
      </c>
      <c r="H145" s="44" t="s">
        <v>201</v>
      </c>
      <c r="I145" s="26" t="s">
        <v>201</v>
      </c>
    </row>
    <row r="146" spans="1:9" ht="15.75">
      <c r="A146" s="65"/>
      <c r="B146" s="69" t="s">
        <v>41</v>
      </c>
      <c r="C146" s="69"/>
      <c r="D146" s="69"/>
      <c r="E146" s="66"/>
      <c r="F146" s="3"/>
      <c r="G146" s="23" t="s">
        <v>201</v>
      </c>
      <c r="H146" s="23" t="s">
        <v>201</v>
      </c>
      <c r="I146" s="23" t="s">
        <v>201</v>
      </c>
    </row>
    <row r="147" spans="1:9" ht="15.75">
      <c r="A147" s="65"/>
      <c r="B147" s="69" t="s">
        <v>92</v>
      </c>
      <c r="C147" s="69"/>
      <c r="D147" s="69"/>
      <c r="E147" s="66"/>
      <c r="F147" s="3" t="s">
        <v>24</v>
      </c>
      <c r="G147" s="23" t="s">
        <v>201</v>
      </c>
      <c r="H147" s="23" t="s">
        <v>201</v>
      </c>
      <c r="I147" s="24" t="s">
        <v>202</v>
      </c>
    </row>
    <row r="148" spans="1:9" ht="15.75">
      <c r="A148" s="65"/>
      <c r="B148" s="69" t="s">
        <v>93</v>
      </c>
      <c r="C148" s="69"/>
      <c r="D148" s="69"/>
      <c r="E148" s="66"/>
      <c r="F148" s="3" t="s">
        <v>24</v>
      </c>
      <c r="G148" s="27" t="s">
        <v>201</v>
      </c>
      <c r="H148" s="27" t="s">
        <v>201</v>
      </c>
      <c r="I148" s="26" t="s">
        <v>201</v>
      </c>
    </row>
    <row r="149" spans="1:9" ht="15.75">
      <c r="A149" s="65"/>
      <c r="B149" s="75" t="s">
        <v>109</v>
      </c>
      <c r="C149" s="75"/>
      <c r="D149" s="75"/>
      <c r="E149" s="66"/>
      <c r="F149" s="3" t="s">
        <v>24</v>
      </c>
      <c r="G149" s="24" t="s">
        <v>202</v>
      </c>
      <c r="H149" s="24" t="s">
        <v>202</v>
      </c>
      <c r="I149" s="27" t="s">
        <v>201</v>
      </c>
    </row>
    <row r="150" spans="1:9" ht="15.75">
      <c r="A150" s="65"/>
      <c r="B150" s="75" t="s">
        <v>110</v>
      </c>
      <c r="C150" s="75"/>
      <c r="D150" s="75"/>
      <c r="E150" s="66"/>
      <c r="F150" s="3" t="s">
        <v>24</v>
      </c>
      <c r="G150" s="24" t="s">
        <v>202</v>
      </c>
      <c r="H150" s="24" t="s">
        <v>202</v>
      </c>
      <c r="I150" s="24" t="s">
        <v>202</v>
      </c>
    </row>
    <row r="151" spans="1:9" ht="15.75">
      <c r="A151" s="65"/>
      <c r="B151" s="75" t="s">
        <v>111</v>
      </c>
      <c r="C151" s="75"/>
      <c r="D151" s="75"/>
      <c r="E151" s="66"/>
      <c r="F151" s="3" t="s">
        <v>24</v>
      </c>
      <c r="G151" s="24" t="s">
        <v>202</v>
      </c>
      <c r="H151" s="24" t="s">
        <v>202</v>
      </c>
      <c r="I151" s="24" t="s">
        <v>202</v>
      </c>
    </row>
    <row r="152" spans="1:9" ht="15.75">
      <c r="A152" s="65"/>
      <c r="B152" s="75" t="s">
        <v>112</v>
      </c>
      <c r="C152" s="75"/>
      <c r="D152" s="75"/>
      <c r="E152" s="66"/>
      <c r="F152" s="3" t="s">
        <v>24</v>
      </c>
      <c r="G152" s="24" t="s">
        <v>202</v>
      </c>
      <c r="H152" s="24" t="s">
        <v>202</v>
      </c>
      <c r="I152" s="24" t="s">
        <v>202</v>
      </c>
    </row>
    <row r="153" spans="1:9" ht="15.75">
      <c r="A153" s="65"/>
      <c r="B153" s="75" t="s">
        <v>94</v>
      </c>
      <c r="C153" s="75"/>
      <c r="D153" s="75"/>
      <c r="E153" s="66"/>
      <c r="F153" s="3" t="s">
        <v>24</v>
      </c>
      <c r="G153" s="24" t="s">
        <v>202</v>
      </c>
      <c r="H153" s="24" t="s">
        <v>202</v>
      </c>
      <c r="I153" s="24" t="s">
        <v>202</v>
      </c>
    </row>
    <row r="154" spans="1:9" ht="15.75">
      <c r="A154" s="65"/>
      <c r="B154" s="75" t="s">
        <v>74</v>
      </c>
      <c r="C154" s="75"/>
      <c r="D154" s="75"/>
      <c r="E154" s="66"/>
      <c r="F154" s="3" t="s">
        <v>24</v>
      </c>
      <c r="G154" s="24" t="s">
        <v>201</v>
      </c>
      <c r="H154" s="24" t="s">
        <v>201</v>
      </c>
      <c r="I154" s="24" t="s">
        <v>201</v>
      </c>
    </row>
    <row r="155" spans="1:9" ht="15.75">
      <c r="A155" s="65"/>
      <c r="B155" s="75" t="s">
        <v>152</v>
      </c>
      <c r="C155" s="75"/>
      <c r="D155" s="75"/>
      <c r="E155" s="66"/>
      <c r="F155" s="3" t="s">
        <v>24</v>
      </c>
      <c r="G155" s="24" t="s">
        <v>202</v>
      </c>
      <c r="H155" s="24" t="s">
        <v>202</v>
      </c>
      <c r="I155" s="24" t="s">
        <v>202</v>
      </c>
    </row>
    <row r="156" spans="1:9" ht="15.75">
      <c r="A156" s="65"/>
      <c r="B156" s="75" t="s">
        <v>153</v>
      </c>
      <c r="C156" s="75"/>
      <c r="D156" s="75"/>
      <c r="E156" s="66"/>
      <c r="F156" s="3" t="s">
        <v>24</v>
      </c>
      <c r="G156" s="24" t="s">
        <v>201</v>
      </c>
      <c r="H156" s="24" t="s">
        <v>201</v>
      </c>
      <c r="I156" s="46" t="s">
        <v>201</v>
      </c>
    </row>
    <row r="157" spans="1:9" ht="15.75">
      <c r="A157" s="65"/>
      <c r="B157" s="75" t="s">
        <v>154</v>
      </c>
      <c r="C157" s="75"/>
      <c r="D157" s="75"/>
      <c r="E157" s="66"/>
      <c r="F157" s="3" t="s">
        <v>24</v>
      </c>
      <c r="G157" s="24" t="s">
        <v>202</v>
      </c>
      <c r="H157" s="24" t="s">
        <v>202</v>
      </c>
      <c r="I157" s="24" t="s">
        <v>202</v>
      </c>
    </row>
    <row r="158" spans="1:9" ht="15.75">
      <c r="A158" s="65"/>
      <c r="B158" s="75" t="s">
        <v>155</v>
      </c>
      <c r="C158" s="75"/>
      <c r="D158" s="75"/>
      <c r="E158" s="66"/>
      <c r="F158" s="3" t="s">
        <v>24</v>
      </c>
      <c r="G158" s="24" t="s">
        <v>202</v>
      </c>
      <c r="H158" s="24" t="s">
        <v>202</v>
      </c>
      <c r="I158" s="24" t="s">
        <v>202</v>
      </c>
    </row>
    <row r="159" spans="1:9" ht="15.75">
      <c r="A159" s="65"/>
      <c r="B159" s="75" t="s">
        <v>156</v>
      </c>
      <c r="C159" s="75"/>
      <c r="D159" s="75"/>
      <c r="E159" s="66"/>
      <c r="F159" s="3" t="s">
        <v>24</v>
      </c>
      <c r="G159" s="24" t="s">
        <v>202</v>
      </c>
      <c r="H159" s="24" t="s">
        <v>202</v>
      </c>
      <c r="I159" s="24" t="s">
        <v>202</v>
      </c>
    </row>
    <row r="160" spans="1:9" ht="15.75">
      <c r="A160" s="65"/>
      <c r="B160" s="75" t="s">
        <v>157</v>
      </c>
      <c r="C160" s="75"/>
      <c r="D160" s="75"/>
      <c r="E160" s="66"/>
      <c r="F160" s="3" t="s">
        <v>24</v>
      </c>
      <c r="G160" s="24" t="s">
        <v>202</v>
      </c>
      <c r="H160" s="24" t="s">
        <v>202</v>
      </c>
      <c r="I160" s="24" t="s">
        <v>202</v>
      </c>
    </row>
    <row r="161" spans="1:9" ht="15.75">
      <c r="A161" s="65"/>
      <c r="B161" s="75" t="s">
        <v>75</v>
      </c>
      <c r="C161" s="75"/>
      <c r="D161" s="75"/>
      <c r="E161" s="66"/>
      <c r="F161" s="3" t="s">
        <v>24</v>
      </c>
      <c r="G161" s="24" t="s">
        <v>201</v>
      </c>
      <c r="H161" s="24" t="s">
        <v>201</v>
      </c>
      <c r="I161" s="27" t="s">
        <v>201</v>
      </c>
    </row>
    <row r="162" spans="1:9" ht="15.75">
      <c r="A162" s="65"/>
      <c r="B162" s="75" t="s">
        <v>158</v>
      </c>
      <c r="C162" s="75"/>
      <c r="D162" s="75"/>
      <c r="E162" s="66"/>
      <c r="F162" s="3" t="s">
        <v>24</v>
      </c>
      <c r="G162" s="24" t="s">
        <v>201</v>
      </c>
      <c r="H162" s="27" t="s">
        <v>201</v>
      </c>
      <c r="I162" s="27" t="s">
        <v>201</v>
      </c>
    </row>
    <row r="163" spans="1:9" ht="63.75" customHeight="1">
      <c r="A163" s="65" t="s">
        <v>117</v>
      </c>
      <c r="B163" s="76" t="s">
        <v>151</v>
      </c>
      <c r="C163" s="76"/>
      <c r="D163" s="76"/>
      <c r="E163" s="65" t="s">
        <v>17</v>
      </c>
      <c r="F163" s="3" t="s">
        <v>24</v>
      </c>
      <c r="G163" s="24" t="s">
        <v>202</v>
      </c>
      <c r="H163" s="24" t="s">
        <v>202</v>
      </c>
      <c r="I163" s="24" t="s">
        <v>202</v>
      </c>
    </row>
    <row r="164" spans="1:9" ht="15.75">
      <c r="A164" s="65"/>
      <c r="B164" s="76" t="s">
        <v>41</v>
      </c>
      <c r="C164" s="76"/>
      <c r="D164" s="76"/>
      <c r="E164" s="65"/>
      <c r="F164" s="3"/>
      <c r="G164" s="24" t="s">
        <v>202</v>
      </c>
      <c r="H164" s="24" t="s">
        <v>202</v>
      </c>
      <c r="I164" s="24" t="s">
        <v>202</v>
      </c>
    </row>
    <row r="165" spans="1:9" ht="15.75">
      <c r="A165" s="65"/>
      <c r="B165" s="75" t="s">
        <v>109</v>
      </c>
      <c r="C165" s="75"/>
      <c r="D165" s="75"/>
      <c r="E165" s="65"/>
      <c r="F165" s="3" t="s">
        <v>24</v>
      </c>
      <c r="G165" s="24" t="s">
        <v>202</v>
      </c>
      <c r="H165" s="24" t="s">
        <v>202</v>
      </c>
      <c r="I165" s="24" t="s">
        <v>202</v>
      </c>
    </row>
    <row r="166" spans="1:9" ht="15.75">
      <c r="A166" s="65"/>
      <c r="B166" s="75" t="s">
        <v>110</v>
      </c>
      <c r="C166" s="75"/>
      <c r="D166" s="75"/>
      <c r="E166" s="65"/>
      <c r="F166" s="3" t="s">
        <v>24</v>
      </c>
      <c r="G166" s="24" t="s">
        <v>202</v>
      </c>
      <c r="H166" s="24" t="s">
        <v>202</v>
      </c>
      <c r="I166" s="24" t="s">
        <v>202</v>
      </c>
    </row>
    <row r="167" spans="1:9" ht="15.75">
      <c r="A167" s="65"/>
      <c r="B167" s="75" t="s">
        <v>111</v>
      </c>
      <c r="C167" s="75"/>
      <c r="D167" s="75"/>
      <c r="E167" s="65"/>
      <c r="F167" s="3" t="s">
        <v>24</v>
      </c>
      <c r="G167" s="24" t="s">
        <v>202</v>
      </c>
      <c r="H167" s="24" t="s">
        <v>202</v>
      </c>
      <c r="I167" s="24" t="s">
        <v>202</v>
      </c>
    </row>
    <row r="168" spans="1:9" ht="15.75">
      <c r="A168" s="65"/>
      <c r="B168" s="75" t="s">
        <v>112</v>
      </c>
      <c r="C168" s="75"/>
      <c r="D168" s="75"/>
      <c r="E168" s="65"/>
      <c r="F168" s="3" t="s">
        <v>24</v>
      </c>
      <c r="G168" s="24" t="s">
        <v>202</v>
      </c>
      <c r="H168" s="24" t="s">
        <v>202</v>
      </c>
      <c r="I168" s="24" t="s">
        <v>202</v>
      </c>
    </row>
    <row r="169" spans="1:9" ht="15.75">
      <c r="A169" s="65"/>
      <c r="B169" s="75" t="s">
        <v>74</v>
      </c>
      <c r="C169" s="75"/>
      <c r="D169" s="75"/>
      <c r="E169" s="65"/>
      <c r="F169" s="3" t="s">
        <v>24</v>
      </c>
      <c r="G169" s="24" t="s">
        <v>202</v>
      </c>
      <c r="H169" s="24" t="s">
        <v>202</v>
      </c>
      <c r="I169" s="24" t="s">
        <v>202</v>
      </c>
    </row>
    <row r="170" spans="1:9" ht="15.75">
      <c r="A170" s="65"/>
      <c r="B170" s="75" t="s">
        <v>152</v>
      </c>
      <c r="C170" s="75"/>
      <c r="D170" s="75"/>
      <c r="E170" s="65"/>
      <c r="F170" s="3" t="s">
        <v>24</v>
      </c>
      <c r="G170" s="24" t="s">
        <v>202</v>
      </c>
      <c r="H170" s="24" t="s">
        <v>202</v>
      </c>
      <c r="I170" s="24" t="s">
        <v>202</v>
      </c>
    </row>
    <row r="171" spans="1:9" ht="15.75">
      <c r="A171" s="65"/>
      <c r="B171" s="75" t="s">
        <v>153</v>
      </c>
      <c r="C171" s="75"/>
      <c r="D171" s="75"/>
      <c r="E171" s="65"/>
      <c r="F171" s="3" t="s">
        <v>24</v>
      </c>
      <c r="G171" s="24" t="s">
        <v>202</v>
      </c>
      <c r="H171" s="24" t="s">
        <v>202</v>
      </c>
      <c r="I171" s="24" t="s">
        <v>202</v>
      </c>
    </row>
    <row r="172" spans="1:9" ht="15.75">
      <c r="A172" s="65"/>
      <c r="B172" s="75" t="s">
        <v>154</v>
      </c>
      <c r="C172" s="75"/>
      <c r="D172" s="75"/>
      <c r="E172" s="65"/>
      <c r="F172" s="3" t="s">
        <v>24</v>
      </c>
      <c r="G172" s="24" t="s">
        <v>202</v>
      </c>
      <c r="H172" s="24" t="s">
        <v>202</v>
      </c>
      <c r="I172" s="24" t="s">
        <v>202</v>
      </c>
    </row>
    <row r="173" spans="1:9" ht="15.75">
      <c r="A173" s="65"/>
      <c r="B173" s="75" t="s">
        <v>155</v>
      </c>
      <c r="C173" s="75"/>
      <c r="D173" s="75"/>
      <c r="E173" s="65"/>
      <c r="F173" s="3" t="s">
        <v>24</v>
      </c>
      <c r="G173" s="24" t="s">
        <v>202</v>
      </c>
      <c r="H173" s="24" t="s">
        <v>202</v>
      </c>
      <c r="I173" s="24" t="s">
        <v>202</v>
      </c>
    </row>
    <row r="174" spans="1:9" ht="15.75">
      <c r="A174" s="65"/>
      <c r="B174" s="75" t="s">
        <v>156</v>
      </c>
      <c r="C174" s="75"/>
      <c r="D174" s="75"/>
      <c r="E174" s="65"/>
      <c r="F174" s="3" t="s">
        <v>24</v>
      </c>
      <c r="G174" s="24" t="s">
        <v>202</v>
      </c>
      <c r="H174" s="24" t="s">
        <v>202</v>
      </c>
      <c r="I174" s="24" t="s">
        <v>202</v>
      </c>
    </row>
    <row r="175" spans="1:9" ht="15.75">
      <c r="A175" s="65"/>
      <c r="B175" s="75" t="s">
        <v>157</v>
      </c>
      <c r="C175" s="75"/>
      <c r="D175" s="75"/>
      <c r="E175" s="65"/>
      <c r="F175" s="3" t="s">
        <v>24</v>
      </c>
      <c r="G175" s="24" t="s">
        <v>202</v>
      </c>
      <c r="H175" s="24" t="s">
        <v>202</v>
      </c>
      <c r="I175" s="24" t="s">
        <v>202</v>
      </c>
    </row>
    <row r="176" spans="1:9" ht="15.75">
      <c r="A176" s="65"/>
      <c r="B176" s="75" t="s">
        <v>75</v>
      </c>
      <c r="C176" s="75"/>
      <c r="D176" s="75"/>
      <c r="E176" s="65"/>
      <c r="F176" s="3" t="s">
        <v>24</v>
      </c>
      <c r="G176" s="24" t="s">
        <v>202</v>
      </c>
      <c r="H176" s="24" t="s">
        <v>202</v>
      </c>
      <c r="I176" s="24" t="s">
        <v>202</v>
      </c>
    </row>
    <row r="177" spans="1:9" ht="15.75">
      <c r="A177" s="65"/>
      <c r="B177" s="75" t="s">
        <v>158</v>
      </c>
      <c r="C177" s="75"/>
      <c r="D177" s="75"/>
      <c r="E177" s="65"/>
      <c r="F177" s="3" t="s">
        <v>24</v>
      </c>
      <c r="G177" s="24" t="s">
        <v>202</v>
      </c>
      <c r="H177" s="24" t="s">
        <v>202</v>
      </c>
      <c r="I177" s="24" t="s">
        <v>202</v>
      </c>
    </row>
    <row r="178" spans="1:9" s="43" customFormat="1" ht="15.75">
      <c r="A178" s="3">
        <v>1</v>
      </c>
      <c r="B178" s="66">
        <v>2</v>
      </c>
      <c r="C178" s="66"/>
      <c r="D178" s="66"/>
      <c r="E178" s="3">
        <v>3</v>
      </c>
      <c r="F178" s="3">
        <v>4</v>
      </c>
      <c r="G178" s="8">
        <v>5</v>
      </c>
      <c r="H178" s="8">
        <v>6</v>
      </c>
      <c r="I178" s="4">
        <v>7</v>
      </c>
    </row>
    <row r="179" spans="1:9" ht="33.75" customHeight="1">
      <c r="A179" s="71" t="s">
        <v>185</v>
      </c>
      <c r="B179" s="73"/>
      <c r="C179" s="73"/>
      <c r="D179" s="73"/>
      <c r="E179" s="73"/>
      <c r="F179" s="73"/>
      <c r="G179" s="73"/>
      <c r="H179" s="73"/>
      <c r="I179" s="73"/>
    </row>
    <row r="180" spans="1:9" ht="37.5" customHeight="1">
      <c r="A180" s="65" t="s">
        <v>30</v>
      </c>
      <c r="B180" s="76" t="s">
        <v>159</v>
      </c>
      <c r="C180" s="76"/>
      <c r="D180" s="76"/>
      <c r="E180" s="65" t="s">
        <v>18</v>
      </c>
      <c r="F180" s="64" t="s">
        <v>160</v>
      </c>
      <c r="G180" s="24" t="s">
        <v>201</v>
      </c>
      <c r="H180" s="24" t="s">
        <v>201</v>
      </c>
      <c r="I180" s="24" t="s">
        <v>202</v>
      </c>
    </row>
    <row r="181" spans="1:9" ht="17.25" customHeight="1">
      <c r="A181" s="65"/>
      <c r="B181" s="78"/>
      <c r="C181" s="79"/>
      <c r="D181" s="80"/>
      <c r="E181" s="65"/>
      <c r="F181" s="64"/>
      <c r="G181" s="24" t="s">
        <v>201</v>
      </c>
      <c r="H181" s="24" t="s">
        <v>201</v>
      </c>
      <c r="I181" s="24" t="s">
        <v>202</v>
      </c>
    </row>
    <row r="182" spans="1:9" ht="16.5" customHeight="1">
      <c r="A182" s="71" t="s">
        <v>186</v>
      </c>
      <c r="B182" s="71"/>
      <c r="C182" s="71"/>
      <c r="D182" s="71"/>
      <c r="E182" s="71"/>
      <c r="F182" s="71"/>
      <c r="G182" s="71"/>
      <c r="H182" s="71"/>
      <c r="I182" s="71"/>
    </row>
    <row r="183" spans="1:9" ht="38.25" customHeight="1">
      <c r="A183" s="65" t="s">
        <v>31</v>
      </c>
      <c r="B183" s="69" t="s">
        <v>62</v>
      </c>
      <c r="C183" s="69"/>
      <c r="D183" s="69"/>
      <c r="E183" s="64" t="s">
        <v>19</v>
      </c>
      <c r="F183" s="3" t="s">
        <v>25</v>
      </c>
      <c r="G183" s="24" t="s">
        <v>201</v>
      </c>
      <c r="H183" s="24" t="s">
        <v>201</v>
      </c>
      <c r="I183" s="24" t="s">
        <v>202</v>
      </c>
    </row>
    <row r="184" spans="1:9" ht="15.75">
      <c r="A184" s="65"/>
      <c r="B184" s="69" t="s">
        <v>162</v>
      </c>
      <c r="C184" s="69"/>
      <c r="D184" s="69"/>
      <c r="E184" s="64"/>
      <c r="F184" s="3" t="s">
        <v>25</v>
      </c>
      <c r="G184" s="24" t="s">
        <v>201</v>
      </c>
      <c r="H184" s="24" t="s">
        <v>201</v>
      </c>
      <c r="I184" s="24" t="s">
        <v>202</v>
      </c>
    </row>
    <row r="185" spans="1:9" ht="15.75">
      <c r="A185" s="65"/>
      <c r="B185" s="77" t="s">
        <v>161</v>
      </c>
      <c r="C185" s="77"/>
      <c r="D185" s="77"/>
      <c r="E185" s="64"/>
      <c r="F185" s="3" t="s">
        <v>25</v>
      </c>
      <c r="G185" s="24" t="s">
        <v>201</v>
      </c>
      <c r="H185" s="24" t="s">
        <v>201</v>
      </c>
      <c r="I185" s="24" t="s">
        <v>202</v>
      </c>
    </row>
    <row r="186" spans="1:9" ht="15.75">
      <c r="A186" s="22" t="s">
        <v>187</v>
      </c>
      <c r="B186" s="69" t="s">
        <v>89</v>
      </c>
      <c r="C186" s="69"/>
      <c r="D186" s="69"/>
      <c r="E186" s="3" t="s">
        <v>20</v>
      </c>
      <c r="F186" s="3" t="s">
        <v>26</v>
      </c>
      <c r="G186" s="24" t="s">
        <v>201</v>
      </c>
      <c r="H186" s="24" t="s">
        <v>201</v>
      </c>
      <c r="I186" s="24" t="s">
        <v>202</v>
      </c>
    </row>
    <row r="187" spans="1:9" ht="15.75">
      <c r="A187" s="74" t="s">
        <v>188</v>
      </c>
      <c r="B187" s="74"/>
      <c r="C187" s="74"/>
      <c r="D187" s="74"/>
      <c r="E187" s="74"/>
      <c r="F187" s="74"/>
      <c r="G187" s="74"/>
      <c r="H187" s="74"/>
      <c r="I187" s="74"/>
    </row>
    <row r="188" spans="1:8" ht="33.75" customHeight="1">
      <c r="A188" s="71" t="s">
        <v>124</v>
      </c>
      <c r="B188" s="71" t="s">
        <v>4</v>
      </c>
      <c r="C188" s="71"/>
      <c r="D188" s="71"/>
      <c r="E188" s="71"/>
      <c r="F188" s="71" t="s">
        <v>35</v>
      </c>
      <c r="G188" s="71" t="s">
        <v>36</v>
      </c>
      <c r="H188" s="71"/>
    </row>
    <row r="189" spans="1:8" ht="31.5">
      <c r="A189" s="71"/>
      <c r="B189" s="71"/>
      <c r="C189" s="71"/>
      <c r="D189" s="71"/>
      <c r="E189" s="71"/>
      <c r="F189" s="71"/>
      <c r="G189" s="6" t="s">
        <v>37</v>
      </c>
      <c r="H189" s="6" t="s">
        <v>38</v>
      </c>
    </row>
    <row r="190" spans="1:8" ht="15.75">
      <c r="A190" s="6">
        <v>1</v>
      </c>
      <c r="B190" s="71">
        <v>2</v>
      </c>
      <c r="C190" s="71"/>
      <c r="D190" s="71"/>
      <c r="E190" s="71"/>
      <c r="F190" s="6">
        <v>3</v>
      </c>
      <c r="G190" s="6">
        <v>4</v>
      </c>
      <c r="H190" s="6">
        <v>5</v>
      </c>
    </row>
    <row r="191" spans="1:8" ht="15.75" customHeight="1">
      <c r="A191" s="71" t="s">
        <v>189</v>
      </c>
      <c r="B191" s="71"/>
      <c r="C191" s="71"/>
      <c r="D191" s="71"/>
      <c r="E191" s="71"/>
      <c r="F191" s="71"/>
      <c r="G191" s="71"/>
      <c r="H191" s="71"/>
    </row>
    <row r="192" spans="1:8" ht="58.5" customHeight="1">
      <c r="A192" s="68" t="s">
        <v>27</v>
      </c>
      <c r="B192" s="69" t="s">
        <v>190</v>
      </c>
      <c r="C192" s="69"/>
      <c r="D192" s="69"/>
      <c r="E192" s="69"/>
      <c r="F192" s="66" t="s">
        <v>24</v>
      </c>
      <c r="G192" s="47">
        <v>22584.2</v>
      </c>
      <c r="H192" s="47">
        <v>22584.2</v>
      </c>
    </row>
    <row r="193" spans="1:8" ht="15.75" customHeight="1">
      <c r="A193" s="68"/>
      <c r="B193" s="69" t="s">
        <v>41</v>
      </c>
      <c r="C193" s="69"/>
      <c r="D193" s="69"/>
      <c r="E193" s="69"/>
      <c r="F193" s="66"/>
      <c r="G193" s="23" t="s">
        <v>202</v>
      </c>
      <c r="H193" s="23" t="s">
        <v>202</v>
      </c>
    </row>
    <row r="194" spans="1:8" ht="15.75" customHeight="1">
      <c r="A194" s="68" t="s">
        <v>32</v>
      </c>
      <c r="B194" s="69" t="s">
        <v>105</v>
      </c>
      <c r="C194" s="69"/>
      <c r="D194" s="69"/>
      <c r="E194" s="69"/>
      <c r="F194" s="5" t="s">
        <v>24</v>
      </c>
      <c r="G194" s="23" t="s">
        <v>202</v>
      </c>
      <c r="H194" s="23" t="s">
        <v>202</v>
      </c>
    </row>
    <row r="195" spans="1:8" ht="15.75">
      <c r="A195" s="68"/>
      <c r="B195" s="69" t="s">
        <v>66</v>
      </c>
      <c r="C195" s="69"/>
      <c r="D195" s="69"/>
      <c r="E195" s="69"/>
      <c r="F195" s="5" t="s">
        <v>24</v>
      </c>
      <c r="G195" s="23" t="s">
        <v>202</v>
      </c>
      <c r="H195" s="23" t="s">
        <v>202</v>
      </c>
    </row>
    <row r="196" spans="1:8" ht="15.75">
      <c r="A196" s="68"/>
      <c r="B196" s="67" t="s">
        <v>42</v>
      </c>
      <c r="C196" s="67"/>
      <c r="D196" s="67"/>
      <c r="E196" s="67"/>
      <c r="F196" s="4" t="s">
        <v>24</v>
      </c>
      <c r="G196" s="23" t="s">
        <v>202</v>
      </c>
      <c r="H196" s="23" t="s">
        <v>202</v>
      </c>
    </row>
    <row r="197" spans="1:8" ht="15.75" customHeight="1">
      <c r="A197" s="68"/>
      <c r="B197" s="67" t="s">
        <v>43</v>
      </c>
      <c r="C197" s="67"/>
      <c r="D197" s="67"/>
      <c r="E197" s="67"/>
      <c r="F197" s="4" t="s">
        <v>24</v>
      </c>
      <c r="G197" s="23" t="s">
        <v>202</v>
      </c>
      <c r="H197" s="23" t="s">
        <v>202</v>
      </c>
    </row>
    <row r="198" spans="1:8" ht="15.75" customHeight="1">
      <c r="A198" s="68"/>
      <c r="B198" s="67" t="s">
        <v>44</v>
      </c>
      <c r="C198" s="67"/>
      <c r="D198" s="67"/>
      <c r="E198" s="67"/>
      <c r="F198" s="4" t="s">
        <v>24</v>
      </c>
      <c r="G198" s="23" t="s">
        <v>202</v>
      </c>
      <c r="H198" s="23" t="s">
        <v>202</v>
      </c>
    </row>
    <row r="199" spans="1:8" ht="15.75" customHeight="1">
      <c r="A199" s="4" t="s">
        <v>33</v>
      </c>
      <c r="B199" s="69" t="s">
        <v>106</v>
      </c>
      <c r="C199" s="69"/>
      <c r="D199" s="69"/>
      <c r="E199" s="69"/>
      <c r="F199" s="5" t="s">
        <v>24</v>
      </c>
      <c r="G199" s="23" t="s">
        <v>202</v>
      </c>
      <c r="H199" s="23" t="s">
        <v>202</v>
      </c>
    </row>
    <row r="200" spans="1:8" ht="33.75" customHeight="1">
      <c r="A200" s="68" t="s">
        <v>28</v>
      </c>
      <c r="B200" s="69" t="s">
        <v>191</v>
      </c>
      <c r="C200" s="69"/>
      <c r="D200" s="69"/>
      <c r="E200" s="69"/>
      <c r="F200" s="66" t="s">
        <v>40</v>
      </c>
      <c r="G200" s="23">
        <v>4</v>
      </c>
      <c r="H200" s="23">
        <v>4</v>
      </c>
    </row>
    <row r="201" spans="1:8" ht="15.75" customHeight="1">
      <c r="A201" s="68"/>
      <c r="B201" s="69" t="s">
        <v>41</v>
      </c>
      <c r="C201" s="69"/>
      <c r="D201" s="69"/>
      <c r="E201" s="69"/>
      <c r="F201" s="66"/>
      <c r="G201" s="23"/>
      <c r="H201" s="23"/>
    </row>
    <row r="202" spans="1:8" ht="15.75">
      <c r="A202" s="68"/>
      <c r="B202" s="67" t="s">
        <v>42</v>
      </c>
      <c r="C202" s="67"/>
      <c r="D202" s="67"/>
      <c r="E202" s="67"/>
      <c r="F202" s="4" t="s">
        <v>26</v>
      </c>
      <c r="G202" s="48">
        <v>4</v>
      </c>
      <c r="H202" s="48">
        <v>4</v>
      </c>
    </row>
    <row r="203" spans="1:8" ht="15.75" customHeight="1">
      <c r="A203" s="68"/>
      <c r="B203" s="67" t="s">
        <v>43</v>
      </c>
      <c r="C203" s="67"/>
      <c r="D203" s="67"/>
      <c r="E203" s="67"/>
      <c r="F203" s="4" t="s">
        <v>26</v>
      </c>
      <c r="G203" s="23" t="s">
        <v>202</v>
      </c>
      <c r="H203" s="23" t="s">
        <v>202</v>
      </c>
    </row>
    <row r="204" spans="1:8" ht="15.75" customHeight="1">
      <c r="A204" s="68"/>
      <c r="B204" s="67" t="s">
        <v>44</v>
      </c>
      <c r="C204" s="67"/>
      <c r="D204" s="67"/>
      <c r="E204" s="67"/>
      <c r="F204" s="4" t="s">
        <v>26</v>
      </c>
      <c r="G204" s="23" t="s">
        <v>202</v>
      </c>
      <c r="H204" s="23" t="s">
        <v>202</v>
      </c>
    </row>
    <row r="205" spans="1:8" ht="54" customHeight="1">
      <c r="A205" s="68" t="s">
        <v>107</v>
      </c>
      <c r="B205" s="69" t="s">
        <v>192</v>
      </c>
      <c r="C205" s="69"/>
      <c r="D205" s="69"/>
      <c r="E205" s="69"/>
      <c r="F205" s="66" t="s">
        <v>45</v>
      </c>
      <c r="G205" s="45" t="s">
        <v>206</v>
      </c>
      <c r="H205" s="45" t="s">
        <v>206</v>
      </c>
    </row>
    <row r="206" spans="1:8" ht="15.75" customHeight="1">
      <c r="A206" s="68"/>
      <c r="B206" s="69" t="s">
        <v>41</v>
      </c>
      <c r="C206" s="69"/>
      <c r="D206" s="69"/>
      <c r="E206" s="69"/>
      <c r="F206" s="66"/>
      <c r="G206" s="23"/>
      <c r="H206" s="23"/>
    </row>
    <row r="207" spans="1:8" ht="15.75">
      <c r="A207" s="68"/>
      <c r="B207" s="67" t="s">
        <v>42</v>
      </c>
      <c r="C207" s="67"/>
      <c r="D207" s="67"/>
      <c r="E207" s="67"/>
      <c r="F207" s="28" t="s">
        <v>46</v>
      </c>
      <c r="G207" s="49" t="s">
        <v>206</v>
      </c>
      <c r="H207" s="49" t="s">
        <v>206</v>
      </c>
    </row>
    <row r="208" spans="1:8" ht="15.75" customHeight="1">
      <c r="A208" s="68"/>
      <c r="B208" s="67" t="s">
        <v>43</v>
      </c>
      <c r="C208" s="67"/>
      <c r="D208" s="67"/>
      <c r="E208" s="67"/>
      <c r="F208" s="28" t="s">
        <v>46</v>
      </c>
      <c r="G208" s="45" t="s">
        <v>202</v>
      </c>
      <c r="H208" s="45" t="s">
        <v>202</v>
      </c>
    </row>
    <row r="209" spans="1:8" ht="15.75" customHeight="1">
      <c r="A209" s="68"/>
      <c r="B209" s="67" t="s">
        <v>44</v>
      </c>
      <c r="C209" s="67"/>
      <c r="D209" s="67"/>
      <c r="E209" s="67"/>
      <c r="F209" s="28" t="s">
        <v>46</v>
      </c>
      <c r="G209" s="45" t="s">
        <v>202</v>
      </c>
      <c r="H209" s="45" t="s">
        <v>202</v>
      </c>
    </row>
    <row r="210" spans="1:8" ht="69.75" customHeight="1">
      <c r="A210" s="72" t="s">
        <v>163</v>
      </c>
      <c r="B210" s="69" t="s">
        <v>193</v>
      </c>
      <c r="C210" s="69"/>
      <c r="D210" s="69"/>
      <c r="E210" s="69"/>
      <c r="F210" s="28" t="s">
        <v>46</v>
      </c>
      <c r="G210" s="23" t="s">
        <v>202</v>
      </c>
      <c r="H210" s="23" t="s">
        <v>202</v>
      </c>
    </row>
    <row r="211" spans="1:8" ht="15.75">
      <c r="A211" s="72"/>
      <c r="B211" s="69" t="s">
        <v>66</v>
      </c>
      <c r="C211" s="69"/>
      <c r="D211" s="69"/>
      <c r="E211" s="69"/>
      <c r="F211" s="28" t="s">
        <v>46</v>
      </c>
      <c r="G211" s="23" t="s">
        <v>202</v>
      </c>
      <c r="H211" s="23" t="s">
        <v>202</v>
      </c>
    </row>
    <row r="212" spans="1:8" ht="15.75">
      <c r="A212" s="72"/>
      <c r="B212" s="67" t="s">
        <v>42</v>
      </c>
      <c r="C212" s="67"/>
      <c r="D212" s="67"/>
      <c r="E212" s="67"/>
      <c r="F212" s="28" t="s">
        <v>46</v>
      </c>
      <c r="G212" s="23" t="s">
        <v>202</v>
      </c>
      <c r="H212" s="23" t="s">
        <v>202</v>
      </c>
    </row>
    <row r="213" spans="1:8" ht="15.75" customHeight="1">
      <c r="A213" s="72"/>
      <c r="B213" s="67" t="s">
        <v>43</v>
      </c>
      <c r="C213" s="67"/>
      <c r="D213" s="67"/>
      <c r="E213" s="67"/>
      <c r="F213" s="28" t="s">
        <v>46</v>
      </c>
      <c r="G213" s="23" t="s">
        <v>202</v>
      </c>
      <c r="H213" s="23" t="s">
        <v>202</v>
      </c>
    </row>
    <row r="214" spans="1:8" ht="32.25" customHeight="1">
      <c r="A214" s="72"/>
      <c r="B214" s="67" t="s">
        <v>44</v>
      </c>
      <c r="C214" s="67"/>
      <c r="D214" s="67"/>
      <c r="E214" s="67"/>
      <c r="F214" s="28" t="s">
        <v>46</v>
      </c>
      <c r="G214" s="23" t="s">
        <v>202</v>
      </c>
      <c r="H214" s="23" t="s">
        <v>202</v>
      </c>
    </row>
    <row r="215" spans="1:8" ht="60" customHeight="1">
      <c r="A215" s="50" t="s">
        <v>164</v>
      </c>
      <c r="B215" s="69" t="s">
        <v>194</v>
      </c>
      <c r="C215" s="69"/>
      <c r="D215" s="69"/>
      <c r="E215" s="69"/>
      <c r="F215" s="28" t="s">
        <v>46</v>
      </c>
      <c r="G215" s="23" t="s">
        <v>202</v>
      </c>
      <c r="H215" s="23" t="s">
        <v>202</v>
      </c>
    </row>
    <row r="216" spans="1:8" ht="73.5" customHeight="1">
      <c r="A216" s="50" t="s">
        <v>166</v>
      </c>
      <c r="B216" s="69" t="s">
        <v>167</v>
      </c>
      <c r="C216" s="69"/>
      <c r="D216" s="69"/>
      <c r="E216" s="69"/>
      <c r="F216" s="5" t="s">
        <v>24</v>
      </c>
      <c r="G216" s="23" t="s">
        <v>202</v>
      </c>
      <c r="H216" s="23" t="s">
        <v>202</v>
      </c>
    </row>
    <row r="217" spans="1:8" ht="72" customHeight="1">
      <c r="A217" s="50" t="s">
        <v>169</v>
      </c>
      <c r="B217" s="69" t="s">
        <v>168</v>
      </c>
      <c r="C217" s="69"/>
      <c r="D217" s="69"/>
      <c r="E217" s="69"/>
      <c r="F217" s="5" t="s">
        <v>24</v>
      </c>
      <c r="G217" s="23" t="s">
        <v>202</v>
      </c>
      <c r="H217" s="23" t="s">
        <v>202</v>
      </c>
    </row>
    <row r="218" spans="1:8" ht="54" customHeight="1">
      <c r="A218" s="50" t="s">
        <v>171</v>
      </c>
      <c r="B218" s="69" t="s">
        <v>170</v>
      </c>
      <c r="C218" s="69"/>
      <c r="D218" s="69"/>
      <c r="E218" s="69"/>
      <c r="F218" s="5" t="s">
        <v>24</v>
      </c>
      <c r="G218" s="23" t="s">
        <v>202</v>
      </c>
      <c r="H218" s="23" t="s">
        <v>202</v>
      </c>
    </row>
    <row r="219" spans="1:8" ht="15.75" customHeight="1">
      <c r="A219" s="71" t="s">
        <v>165</v>
      </c>
      <c r="B219" s="71"/>
      <c r="C219" s="71"/>
      <c r="D219" s="71"/>
      <c r="E219" s="71"/>
      <c r="F219" s="71"/>
      <c r="G219" s="71"/>
      <c r="H219" s="71"/>
    </row>
    <row r="220" spans="1:8" ht="54" customHeight="1">
      <c r="A220" s="68" t="s">
        <v>29</v>
      </c>
      <c r="B220" s="69" t="s">
        <v>195</v>
      </c>
      <c r="C220" s="69"/>
      <c r="D220" s="69"/>
      <c r="E220" s="69"/>
      <c r="F220" s="66" t="s">
        <v>24</v>
      </c>
      <c r="G220" s="51">
        <v>10747.21</v>
      </c>
      <c r="H220" s="51">
        <v>18565.22</v>
      </c>
    </row>
    <row r="221" spans="1:8" ht="15.75" customHeight="1">
      <c r="A221" s="68"/>
      <c r="B221" s="69" t="s">
        <v>41</v>
      </c>
      <c r="C221" s="69"/>
      <c r="D221" s="69"/>
      <c r="E221" s="69"/>
      <c r="F221" s="66"/>
      <c r="G221" s="23" t="s">
        <v>202</v>
      </c>
      <c r="H221" s="23" t="s">
        <v>202</v>
      </c>
    </row>
    <row r="222" spans="1:8" ht="15.75" customHeight="1">
      <c r="A222" s="68"/>
      <c r="B222" s="69" t="s">
        <v>105</v>
      </c>
      <c r="C222" s="69"/>
      <c r="D222" s="69"/>
      <c r="E222" s="69"/>
      <c r="F222" s="5" t="s">
        <v>24</v>
      </c>
      <c r="G222" s="23" t="s">
        <v>202</v>
      </c>
      <c r="H222" s="23" t="s">
        <v>202</v>
      </c>
    </row>
    <row r="223" spans="1:8" ht="15.75" customHeight="1">
      <c r="A223" s="68"/>
      <c r="B223" s="69" t="s">
        <v>106</v>
      </c>
      <c r="C223" s="69"/>
      <c r="D223" s="69"/>
      <c r="E223" s="69"/>
      <c r="F223" s="5" t="s">
        <v>24</v>
      </c>
      <c r="G223" s="23" t="s">
        <v>202</v>
      </c>
      <c r="H223" s="23" t="s">
        <v>202</v>
      </c>
    </row>
    <row r="224" spans="1:8" ht="15.75">
      <c r="A224" s="5">
        <v>1</v>
      </c>
      <c r="B224" s="66">
        <v>2</v>
      </c>
      <c r="C224" s="66"/>
      <c r="D224" s="66"/>
      <c r="E224" s="66"/>
      <c r="F224" s="5">
        <v>3</v>
      </c>
      <c r="G224" s="5">
        <v>4</v>
      </c>
      <c r="H224" s="5">
        <v>5</v>
      </c>
    </row>
    <row r="225" spans="1:8" ht="15.75" customHeight="1">
      <c r="A225" s="98" t="s">
        <v>196</v>
      </c>
      <c r="B225" s="99"/>
      <c r="C225" s="99"/>
      <c r="D225" s="99"/>
      <c r="E225" s="99"/>
      <c r="F225" s="99"/>
      <c r="G225" s="99"/>
      <c r="H225" s="100"/>
    </row>
    <row r="226" spans="1:8" ht="71.25" customHeight="1">
      <c r="A226" s="68" t="s">
        <v>47</v>
      </c>
      <c r="B226" s="69" t="s">
        <v>172</v>
      </c>
      <c r="C226" s="69"/>
      <c r="D226" s="69"/>
      <c r="E226" s="69"/>
      <c r="F226" s="5" t="s">
        <v>24</v>
      </c>
      <c r="G226" s="23" t="s">
        <v>202</v>
      </c>
      <c r="H226" s="23" t="s">
        <v>202</v>
      </c>
    </row>
    <row r="227" spans="1:8" ht="15.75" customHeight="1">
      <c r="A227" s="68"/>
      <c r="B227" s="69" t="s">
        <v>39</v>
      </c>
      <c r="C227" s="69"/>
      <c r="D227" s="69"/>
      <c r="E227" s="69"/>
      <c r="F227" s="5" t="s">
        <v>24</v>
      </c>
      <c r="G227" s="23" t="s">
        <v>202</v>
      </c>
      <c r="H227" s="23" t="s">
        <v>202</v>
      </c>
    </row>
    <row r="228" spans="1:8" ht="15.75" customHeight="1">
      <c r="A228" s="68"/>
      <c r="B228" s="69" t="s">
        <v>173</v>
      </c>
      <c r="C228" s="69"/>
      <c r="D228" s="69"/>
      <c r="E228" s="69"/>
      <c r="F228" s="5" t="s">
        <v>24</v>
      </c>
      <c r="G228" s="23" t="s">
        <v>202</v>
      </c>
      <c r="H228" s="23" t="s">
        <v>202</v>
      </c>
    </row>
    <row r="229" spans="1:8" ht="15.75" customHeight="1">
      <c r="A229" s="68"/>
      <c r="B229" s="69" t="s">
        <v>174</v>
      </c>
      <c r="C229" s="69"/>
      <c r="D229" s="69"/>
      <c r="E229" s="69"/>
      <c r="F229" s="5" t="s">
        <v>24</v>
      </c>
      <c r="G229" s="23" t="s">
        <v>202</v>
      </c>
      <c r="H229" s="23" t="s">
        <v>202</v>
      </c>
    </row>
    <row r="230" spans="1:8" ht="20.25" customHeight="1">
      <c r="A230" s="70" t="s">
        <v>175</v>
      </c>
      <c r="B230" s="70"/>
      <c r="C230" s="70"/>
      <c r="D230" s="70"/>
      <c r="E230" s="70"/>
      <c r="F230" s="70"/>
      <c r="G230" s="70"/>
      <c r="H230" s="70"/>
    </row>
    <row r="231" spans="1:8" ht="20.25" customHeight="1">
      <c r="A231" s="9"/>
      <c r="B231" s="9"/>
      <c r="C231" s="9"/>
      <c r="D231" s="9"/>
      <c r="E231" s="9"/>
      <c r="F231" s="9"/>
      <c r="G231" s="9"/>
      <c r="H231" s="9"/>
    </row>
    <row r="232" spans="1:8" ht="20.25" customHeight="1">
      <c r="A232" s="9"/>
      <c r="B232" s="9"/>
      <c r="C232" s="9"/>
      <c r="D232" s="9"/>
      <c r="E232" s="9"/>
      <c r="F232" s="9"/>
      <c r="G232" s="9"/>
      <c r="H232" s="9"/>
    </row>
    <row r="233" spans="1:8" ht="20.25" customHeight="1">
      <c r="A233" s="9"/>
      <c r="B233" s="9"/>
      <c r="C233" s="9"/>
      <c r="D233" s="9"/>
      <c r="E233" s="9"/>
      <c r="F233" s="9"/>
      <c r="G233" s="9"/>
      <c r="H233" s="9"/>
    </row>
    <row r="234" spans="1:8" ht="20.25" customHeight="1">
      <c r="A234" s="9"/>
      <c r="B234" s="9"/>
      <c r="C234" s="9"/>
      <c r="D234" s="9"/>
      <c r="E234" s="9"/>
      <c r="F234" s="9"/>
      <c r="G234" s="9"/>
      <c r="H234" s="9"/>
    </row>
    <row r="236" spans="1:7" ht="26.25" customHeight="1">
      <c r="A236" s="106" t="s">
        <v>214</v>
      </c>
      <c r="B236" s="106"/>
      <c r="C236" s="106"/>
      <c r="D236" s="106"/>
      <c r="E236" s="15"/>
      <c r="F236" s="104" t="s">
        <v>222</v>
      </c>
      <c r="G236" s="104"/>
    </row>
    <row r="237" spans="1:7" ht="15.75">
      <c r="A237" s="34"/>
      <c r="B237" s="34"/>
      <c r="C237" s="34"/>
      <c r="D237" s="52"/>
      <c r="E237" s="16" t="s">
        <v>118</v>
      </c>
      <c r="F237" s="101" t="s">
        <v>119</v>
      </c>
      <c r="G237" s="101"/>
    </row>
    <row r="238" spans="1:7" ht="15.75">
      <c r="A238" s="102" t="s">
        <v>88</v>
      </c>
      <c r="B238" s="102"/>
      <c r="C238" s="102"/>
      <c r="D238" s="102"/>
      <c r="E238" s="15"/>
      <c r="F238" s="107" t="s">
        <v>228</v>
      </c>
      <c r="G238" s="107"/>
    </row>
    <row r="239" spans="1:7" ht="15.75">
      <c r="A239" s="102" t="s">
        <v>229</v>
      </c>
      <c r="B239" s="102"/>
      <c r="C239" s="34"/>
      <c r="D239" s="52"/>
      <c r="E239" s="16" t="s">
        <v>118</v>
      </c>
      <c r="F239" s="101" t="s">
        <v>119</v>
      </c>
      <c r="G239" s="101"/>
    </row>
    <row r="240" spans="5:7" ht="15.75">
      <c r="E240" s="14"/>
      <c r="F240" s="105"/>
      <c r="G240" s="105"/>
    </row>
    <row r="241" spans="5:7" ht="15.75">
      <c r="E241" s="30"/>
      <c r="F241" s="103"/>
      <c r="G241" s="103"/>
    </row>
  </sheetData>
  <sheetProtection/>
  <protectedRanges>
    <protectedRange password="CE28" sqref="E141:E142 A150:B154" name="Диапазон8"/>
    <protectedRange password="CE28" sqref="E132:E138 E130" name="Диапазон7"/>
    <protectedRange password="CE28" sqref="E131:F131 E146:E148 F117:H117 G146:H147 E118:E128" name="Диапазон6"/>
  </protectedRanges>
  <mergeCells count="281">
    <mergeCell ref="E35:I35"/>
    <mergeCell ref="A39:C39"/>
    <mergeCell ref="B124:D124"/>
    <mergeCell ref="A6:C6"/>
    <mergeCell ref="A7:B7"/>
    <mergeCell ref="A11:B11"/>
    <mergeCell ref="A15:C15"/>
    <mergeCell ref="E39:I39"/>
    <mergeCell ref="E33:I33"/>
    <mergeCell ref="E36:I36"/>
    <mergeCell ref="A49:C52"/>
    <mergeCell ref="B58:D58"/>
    <mergeCell ref="A55:I55"/>
    <mergeCell ref="D47:D48"/>
    <mergeCell ref="D49:D52"/>
    <mergeCell ref="E40:I40"/>
    <mergeCell ref="A42:C43"/>
    <mergeCell ref="E47:F47"/>
    <mergeCell ref="F56:F57"/>
    <mergeCell ref="B56:D57"/>
    <mergeCell ref="A29:I29"/>
    <mergeCell ref="H1:I4"/>
    <mergeCell ref="H6:I6"/>
    <mergeCell ref="H7:I7"/>
    <mergeCell ref="H10:I10"/>
    <mergeCell ref="A19:C20"/>
    <mergeCell ref="A25:I25"/>
    <mergeCell ref="A26:I26"/>
    <mergeCell ref="A27:I27"/>
    <mergeCell ref="A28:I28"/>
    <mergeCell ref="F241:G241"/>
    <mergeCell ref="F236:G236"/>
    <mergeCell ref="F240:G240"/>
    <mergeCell ref="F237:G237"/>
    <mergeCell ref="A236:D236"/>
    <mergeCell ref="A238:D238"/>
    <mergeCell ref="F238:G238"/>
    <mergeCell ref="A192:A193"/>
    <mergeCell ref="F239:G239"/>
    <mergeCell ref="A82:A96"/>
    <mergeCell ref="E82:E96"/>
    <mergeCell ref="B78:D78"/>
    <mergeCell ref="A69:A81"/>
    <mergeCell ref="A239:B239"/>
    <mergeCell ref="B70:D70"/>
    <mergeCell ref="B74:D74"/>
    <mergeCell ref="B69:D69"/>
    <mergeCell ref="B229:E229"/>
    <mergeCell ref="B199:E199"/>
    <mergeCell ref="A225:H225"/>
    <mergeCell ref="A226:A229"/>
    <mergeCell ref="B226:E226"/>
    <mergeCell ref="B228:E228"/>
    <mergeCell ref="B222:E222"/>
    <mergeCell ref="B216:E216"/>
    <mergeCell ref="F220:F221"/>
    <mergeCell ref="B202:E202"/>
    <mergeCell ref="A44:C45"/>
    <mergeCell ref="A40:C40"/>
    <mergeCell ref="A41:C41"/>
    <mergeCell ref="A46:I46"/>
    <mergeCell ref="E41:I41"/>
    <mergeCell ref="E42:G42"/>
    <mergeCell ref="E43:G43"/>
    <mergeCell ref="A30:I30"/>
    <mergeCell ref="A34:I34"/>
    <mergeCell ref="A38:C38"/>
    <mergeCell ref="A33:C33"/>
    <mergeCell ref="A36:C36"/>
    <mergeCell ref="E37:I37"/>
    <mergeCell ref="A32:I32"/>
    <mergeCell ref="A35:C35"/>
    <mergeCell ref="A37:C37"/>
    <mergeCell ref="E38:I38"/>
    <mergeCell ref="E49:F49"/>
    <mergeCell ref="A53:C53"/>
    <mergeCell ref="A54:C54"/>
    <mergeCell ref="D42:D43"/>
    <mergeCell ref="E45:G45"/>
    <mergeCell ref="E44:G44"/>
    <mergeCell ref="G47:H47"/>
    <mergeCell ref="D44:D45"/>
    <mergeCell ref="H45:I45"/>
    <mergeCell ref="H44:I44"/>
    <mergeCell ref="E53:I53"/>
    <mergeCell ref="A56:A57"/>
    <mergeCell ref="E56:E57"/>
    <mergeCell ref="A59:I59"/>
    <mergeCell ref="E48:F48"/>
    <mergeCell ref="G48:H48"/>
    <mergeCell ref="G49:H49"/>
    <mergeCell ref="A47:C48"/>
    <mergeCell ref="G56:H56"/>
    <mergeCell ref="E54:I54"/>
    <mergeCell ref="B83:D83"/>
    <mergeCell ref="B73:D73"/>
    <mergeCell ref="A61:I61"/>
    <mergeCell ref="B62:D62"/>
    <mergeCell ref="A62:A67"/>
    <mergeCell ref="E62:E67"/>
    <mergeCell ref="B71:D71"/>
    <mergeCell ref="B65:D65"/>
    <mergeCell ref="B64:D64"/>
    <mergeCell ref="B63:D63"/>
    <mergeCell ref="B79:D79"/>
    <mergeCell ref="B75:D75"/>
    <mergeCell ref="B80:D80"/>
    <mergeCell ref="I56:I57"/>
    <mergeCell ref="E69:E81"/>
    <mergeCell ref="B72:D72"/>
    <mergeCell ref="B66:D66"/>
    <mergeCell ref="B67:D67"/>
    <mergeCell ref="B60:D60"/>
    <mergeCell ref="B76:D76"/>
    <mergeCell ref="B84:D84"/>
    <mergeCell ref="B85:D85"/>
    <mergeCell ref="B86:D86"/>
    <mergeCell ref="B94:D94"/>
    <mergeCell ref="A68:I68"/>
    <mergeCell ref="B77:D77"/>
    <mergeCell ref="B81:D81"/>
    <mergeCell ref="B82:D82"/>
    <mergeCell ref="B88:D88"/>
    <mergeCell ref="B87:D87"/>
    <mergeCell ref="B95:D95"/>
    <mergeCell ref="B103:D103"/>
    <mergeCell ref="B92:D92"/>
    <mergeCell ref="B91:D91"/>
    <mergeCell ref="B89:D89"/>
    <mergeCell ref="B104:D104"/>
    <mergeCell ref="B96:D96"/>
    <mergeCell ref="B93:D93"/>
    <mergeCell ref="B90:D90"/>
    <mergeCell ref="A97:A113"/>
    <mergeCell ref="B101:D101"/>
    <mergeCell ref="B105:D105"/>
    <mergeCell ref="B106:D106"/>
    <mergeCell ref="B107:D107"/>
    <mergeCell ref="B98:D98"/>
    <mergeCell ref="B97:D97"/>
    <mergeCell ref="B99:D99"/>
    <mergeCell ref="B115:D115"/>
    <mergeCell ref="B116:D116"/>
    <mergeCell ref="B135:D135"/>
    <mergeCell ref="B125:D125"/>
    <mergeCell ref="B126:D126"/>
    <mergeCell ref="B127:D127"/>
    <mergeCell ref="B128:D128"/>
    <mergeCell ref="B120:D120"/>
    <mergeCell ref="B121:D121"/>
    <mergeCell ref="B123:D123"/>
    <mergeCell ref="E97:E113"/>
    <mergeCell ref="B100:D100"/>
    <mergeCell ref="B109:D109"/>
    <mergeCell ref="A114:I114"/>
    <mergeCell ref="B111:D111"/>
    <mergeCell ref="B112:D112"/>
    <mergeCell ref="B113:D113"/>
    <mergeCell ref="B108:D108"/>
    <mergeCell ref="B110:D110"/>
    <mergeCell ref="B102:D102"/>
    <mergeCell ref="B137:D137"/>
    <mergeCell ref="B117:D117"/>
    <mergeCell ref="B184:D184"/>
    <mergeCell ref="A182:I182"/>
    <mergeCell ref="B183:D183"/>
    <mergeCell ref="B133:D133"/>
    <mergeCell ref="B134:D134"/>
    <mergeCell ref="B140:D140"/>
    <mergeCell ref="B142:D142"/>
    <mergeCell ref="A143:I143"/>
    <mergeCell ref="F192:F193"/>
    <mergeCell ref="A180:A181"/>
    <mergeCell ref="B118:D118"/>
    <mergeCell ref="B119:D119"/>
    <mergeCell ref="B141:D141"/>
    <mergeCell ref="B130:D130"/>
    <mergeCell ref="B131:D131"/>
    <mergeCell ref="B132:D132"/>
    <mergeCell ref="B122:D122"/>
    <mergeCell ref="B129:D129"/>
    <mergeCell ref="B144:D144"/>
    <mergeCell ref="B145:D145"/>
    <mergeCell ref="A130:A142"/>
    <mergeCell ref="E130:E142"/>
    <mergeCell ref="A145:A162"/>
    <mergeCell ref="B136:D136"/>
    <mergeCell ref="B138:D138"/>
    <mergeCell ref="B139:D139"/>
    <mergeCell ref="E145:E162"/>
    <mergeCell ref="B149:D149"/>
    <mergeCell ref="E180:E181"/>
    <mergeCell ref="E183:E185"/>
    <mergeCell ref="B153:D153"/>
    <mergeCell ref="B146:D146"/>
    <mergeCell ref="B147:D147"/>
    <mergeCell ref="B185:D185"/>
    <mergeCell ref="B181:D181"/>
    <mergeCell ref="B158:D158"/>
    <mergeCell ref="B159:D159"/>
    <mergeCell ref="B148:D148"/>
    <mergeCell ref="B150:D150"/>
    <mergeCell ref="B151:D151"/>
    <mergeCell ref="B152:D152"/>
    <mergeCell ref="B154:D154"/>
    <mergeCell ref="B155:D155"/>
    <mergeCell ref="B156:D156"/>
    <mergeCell ref="B157:D157"/>
    <mergeCell ref="B173:D173"/>
    <mergeCell ref="B168:D168"/>
    <mergeCell ref="B169:D169"/>
    <mergeCell ref="B170:D170"/>
    <mergeCell ref="B166:D166"/>
    <mergeCell ref="B167:D167"/>
    <mergeCell ref="B160:D160"/>
    <mergeCell ref="B161:D161"/>
    <mergeCell ref="B162:D162"/>
    <mergeCell ref="B163:D163"/>
    <mergeCell ref="B174:D174"/>
    <mergeCell ref="A191:H191"/>
    <mergeCell ref="B188:E189"/>
    <mergeCell ref="B190:E190"/>
    <mergeCell ref="F180:F181"/>
    <mergeCell ref="A183:A185"/>
    <mergeCell ref="A163:A177"/>
    <mergeCell ref="E163:E177"/>
    <mergeCell ref="B180:D180"/>
    <mergeCell ref="B171:D171"/>
    <mergeCell ref="B175:D175"/>
    <mergeCell ref="B176:D176"/>
    <mergeCell ref="B164:D164"/>
    <mergeCell ref="B177:D177"/>
    <mergeCell ref="B165:D165"/>
    <mergeCell ref="B172:D172"/>
    <mergeCell ref="B192:E192"/>
    <mergeCell ref="B193:E193"/>
    <mergeCell ref="B195:E195"/>
    <mergeCell ref="B196:E196"/>
    <mergeCell ref="B215:E215"/>
    <mergeCell ref="B200:E200"/>
    <mergeCell ref="B194:E194"/>
    <mergeCell ref="B201:E201"/>
    <mergeCell ref="B197:E197"/>
    <mergeCell ref="B198:E198"/>
    <mergeCell ref="G188:H188"/>
    <mergeCell ref="A188:A189"/>
    <mergeCell ref="A179:I179"/>
    <mergeCell ref="B186:D186"/>
    <mergeCell ref="F205:F206"/>
    <mergeCell ref="A187:I187"/>
    <mergeCell ref="F188:F189"/>
    <mergeCell ref="F200:F201"/>
    <mergeCell ref="B205:E205"/>
    <mergeCell ref="A194:A198"/>
    <mergeCell ref="B203:E203"/>
    <mergeCell ref="B213:E213"/>
    <mergeCell ref="B208:E208"/>
    <mergeCell ref="B214:E214"/>
    <mergeCell ref="A210:A214"/>
    <mergeCell ref="B204:E204"/>
    <mergeCell ref="B206:E206"/>
    <mergeCell ref="A230:H230"/>
    <mergeCell ref="B207:E207"/>
    <mergeCell ref="B220:E220"/>
    <mergeCell ref="A219:H219"/>
    <mergeCell ref="B221:E221"/>
    <mergeCell ref="B223:E223"/>
    <mergeCell ref="A220:A223"/>
    <mergeCell ref="B217:E217"/>
    <mergeCell ref="B218:E218"/>
    <mergeCell ref="B227:E227"/>
    <mergeCell ref="E117:E129"/>
    <mergeCell ref="A117:A129"/>
    <mergeCell ref="B178:D178"/>
    <mergeCell ref="B224:E224"/>
    <mergeCell ref="B209:E209"/>
    <mergeCell ref="A205:A209"/>
    <mergeCell ref="B210:E210"/>
    <mergeCell ref="B211:E211"/>
    <mergeCell ref="B212:E212"/>
    <mergeCell ref="A200:A204"/>
  </mergeCells>
  <hyperlinks>
    <hyperlink ref="E39" r:id="rId1" display="dz_dd@krasmail.ru"/>
  </hyperlinks>
  <printOptions/>
  <pageMargins left="0.7480314960629921" right="0.7480314960629921" top="0.55" bottom="0.4724409448818898" header="0.42" footer="0.5118110236220472"/>
  <pageSetup horizontalDpi="1200" verticalDpi="1200" orientation="portrait" paperSize="9" scale="54" r:id="rId2"/>
  <headerFooter differentFirst="1" alignWithMargins="0">
    <oddHeader>&amp;C&amp;P</oddHeader>
  </headerFooter>
  <rowBreaks count="4" manualBreakCount="4">
    <brk id="45" max="255" man="1"/>
    <brk id="106" max="8" man="1"/>
    <brk id="169" max="8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Администратор</cp:lastModifiedBy>
  <cp:lastPrinted>2023-02-03T06:50:14Z</cp:lastPrinted>
  <dcterms:created xsi:type="dcterms:W3CDTF">2010-06-29T08:28:40Z</dcterms:created>
  <dcterms:modified xsi:type="dcterms:W3CDTF">2023-02-03T06:50:36Z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